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vilc\OneDrive\Documents\LEL 2025\"/>
    </mc:Choice>
  </mc:AlternateContent>
  <xr:revisionPtr revIDLastSave="0" documentId="13_ncr:1_{FC94338F-17DF-4212-958D-4F5ADD40E9C5}" xr6:coauthVersionLast="47" xr6:coauthVersionMax="47" xr10:uidLastSave="{00000000-0000-0000-0000-000000000000}"/>
  <bookViews>
    <workbookView xWindow="-108" yWindow="-108" windowWidth="23256" windowHeight="12456" xr2:uid="{3D2F97AC-D482-4CD0-8C80-66C32607DF2D}"/>
  </bookViews>
  <sheets>
    <sheet name="SCHEDULE" sheetId="6" r:id="rId1"/>
    <sheet name="2025" sheetId="1" r:id="rId2"/>
    <sheet name="2013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K42" i="1"/>
  <c r="I9" i="6"/>
  <c r="G4" i="6"/>
  <c r="F4" i="6"/>
  <c r="C7" i="6"/>
  <c r="F7" i="6" s="1"/>
  <c r="C8" i="6"/>
  <c r="F8" i="6" s="1"/>
  <c r="C6" i="6"/>
  <c r="F6" i="6" s="1"/>
  <c r="C5" i="6"/>
  <c r="F5" i="6" s="1"/>
  <c r="D4" i="5"/>
  <c r="F15" i="5"/>
  <c r="F16" i="5"/>
  <c r="F17" i="5"/>
  <c r="F18" i="5"/>
  <c r="F19" i="5"/>
  <c r="F20" i="5"/>
  <c r="F21" i="5"/>
  <c r="F22" i="5"/>
  <c r="F23" i="5"/>
  <c r="E13" i="5"/>
  <c r="E14" i="5"/>
  <c r="E15" i="5"/>
  <c r="E16" i="5"/>
  <c r="E17" i="5"/>
  <c r="E18" i="5"/>
  <c r="E19" i="5"/>
  <c r="E20" i="5"/>
  <c r="E21" i="5"/>
  <c r="E22" i="5"/>
  <c r="E23" i="5"/>
  <c r="D19" i="5"/>
  <c r="D20" i="5"/>
  <c r="D21" i="5"/>
  <c r="D22" i="5"/>
  <c r="D23" i="5"/>
  <c r="D18" i="5"/>
  <c r="D17" i="5"/>
  <c r="D16" i="5"/>
  <c r="D15" i="5"/>
  <c r="D14" i="5"/>
  <c r="F14" i="5"/>
  <c r="F5" i="5"/>
  <c r="F6" i="5"/>
  <c r="F7" i="5"/>
  <c r="F8" i="5"/>
  <c r="F9" i="5"/>
  <c r="F10" i="5"/>
  <c r="F11" i="5"/>
  <c r="F12" i="5"/>
  <c r="F13" i="5"/>
  <c r="F4" i="5"/>
  <c r="D13" i="5"/>
  <c r="D12" i="5"/>
  <c r="E12" i="5"/>
  <c r="E5" i="5"/>
  <c r="E6" i="5"/>
  <c r="E7" i="5"/>
  <c r="E8" i="5"/>
  <c r="E9" i="5"/>
  <c r="E10" i="5"/>
  <c r="E11" i="5"/>
  <c r="E4" i="5"/>
  <c r="D5" i="5"/>
  <c r="D6" i="5"/>
  <c r="D7" i="5"/>
  <c r="D8" i="5"/>
  <c r="D9" i="5"/>
  <c r="D10" i="5"/>
  <c r="D11" i="5"/>
  <c r="H4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6" i="1"/>
  <c r="C15" i="1"/>
  <c r="C13" i="1"/>
  <c r="C12" i="1"/>
  <c r="C11" i="1"/>
  <c r="C10" i="1"/>
  <c r="C9" i="1"/>
  <c r="C8" i="1"/>
  <c r="C7" i="1"/>
  <c r="C6" i="1"/>
  <c r="C5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" i="1"/>
  <c r="D4" i="1"/>
  <c r="H5" i="1"/>
  <c r="I5" i="1" s="1"/>
  <c r="H6" i="1"/>
  <c r="I6" i="1" s="1"/>
  <c r="H7" i="1"/>
  <c r="I7" i="1" s="1"/>
  <c r="H8" i="1"/>
  <c r="K8" i="1" s="1"/>
  <c r="H9" i="1"/>
  <c r="K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K20" i="1" s="1"/>
  <c r="H21" i="1"/>
  <c r="K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K32" i="1" s="1"/>
  <c r="H33" i="1"/>
  <c r="K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E5" i="1"/>
  <c r="F5" i="1"/>
  <c r="G5" i="1"/>
  <c r="E6" i="1"/>
  <c r="F6" i="1"/>
  <c r="G6" i="1"/>
  <c r="E7" i="1"/>
  <c r="F7" i="1"/>
  <c r="G7" i="1"/>
  <c r="E8" i="1"/>
  <c r="F8" i="1"/>
  <c r="G8" i="1"/>
  <c r="E9" i="1"/>
  <c r="F9" i="1"/>
  <c r="G9" i="1"/>
  <c r="E10" i="1"/>
  <c r="F10" i="1"/>
  <c r="G10" i="1"/>
  <c r="E11" i="1"/>
  <c r="F11" i="1"/>
  <c r="G11" i="1"/>
  <c r="E12" i="1"/>
  <c r="F12" i="1"/>
  <c r="G12" i="1"/>
  <c r="E13" i="1"/>
  <c r="F13" i="1"/>
  <c r="G13" i="1"/>
  <c r="E14" i="1"/>
  <c r="F14" i="1"/>
  <c r="G14" i="1"/>
  <c r="E15" i="1"/>
  <c r="F15" i="1"/>
  <c r="G15" i="1"/>
  <c r="E16" i="1"/>
  <c r="F16" i="1"/>
  <c r="G16" i="1"/>
  <c r="E17" i="1"/>
  <c r="F17" i="1"/>
  <c r="G17" i="1"/>
  <c r="E18" i="1"/>
  <c r="F18" i="1"/>
  <c r="G18" i="1"/>
  <c r="E19" i="1"/>
  <c r="F19" i="1"/>
  <c r="G19" i="1"/>
  <c r="E20" i="1"/>
  <c r="F20" i="1"/>
  <c r="G20" i="1"/>
  <c r="E21" i="1"/>
  <c r="F21" i="1"/>
  <c r="G21" i="1"/>
  <c r="E22" i="1"/>
  <c r="F22" i="1"/>
  <c r="G22" i="1"/>
  <c r="E23" i="1"/>
  <c r="F23" i="1"/>
  <c r="G23" i="1"/>
  <c r="E24" i="1"/>
  <c r="F24" i="1"/>
  <c r="G24" i="1"/>
  <c r="E25" i="1"/>
  <c r="F25" i="1"/>
  <c r="G25" i="1"/>
  <c r="E26" i="1"/>
  <c r="F26" i="1"/>
  <c r="G26" i="1"/>
  <c r="E27" i="1"/>
  <c r="F27" i="1"/>
  <c r="G27" i="1"/>
  <c r="E28" i="1"/>
  <c r="F28" i="1"/>
  <c r="G28" i="1"/>
  <c r="E29" i="1"/>
  <c r="F29" i="1"/>
  <c r="G29" i="1"/>
  <c r="E30" i="1"/>
  <c r="F30" i="1"/>
  <c r="G30" i="1"/>
  <c r="E31" i="1"/>
  <c r="F31" i="1"/>
  <c r="G31" i="1"/>
  <c r="E32" i="1"/>
  <c r="F32" i="1"/>
  <c r="G32" i="1"/>
  <c r="E33" i="1"/>
  <c r="F33" i="1"/>
  <c r="G33" i="1"/>
  <c r="E34" i="1"/>
  <c r="F34" i="1"/>
  <c r="G34" i="1"/>
  <c r="E35" i="1"/>
  <c r="F35" i="1"/>
  <c r="G35" i="1"/>
  <c r="E36" i="1"/>
  <c r="F36" i="1"/>
  <c r="G36" i="1"/>
  <c r="E37" i="1"/>
  <c r="F37" i="1"/>
  <c r="G37" i="1"/>
  <c r="E38" i="1"/>
  <c r="F38" i="1"/>
  <c r="G38" i="1"/>
  <c r="E39" i="1"/>
  <c r="F39" i="1"/>
  <c r="G39" i="1"/>
  <c r="E40" i="1"/>
  <c r="F40" i="1"/>
  <c r="G40" i="1"/>
  <c r="E41" i="1"/>
  <c r="F41" i="1"/>
  <c r="G41" i="1"/>
  <c r="E42" i="1"/>
  <c r="F42" i="1"/>
  <c r="G42" i="1"/>
  <c r="G4" i="1"/>
  <c r="E4" i="1"/>
  <c r="F4" i="1"/>
  <c r="H4" i="6" l="1"/>
  <c r="J4" i="6" s="1"/>
  <c r="D4" i="6" s="1"/>
  <c r="G8" i="6"/>
  <c r="H8" i="6" s="1"/>
  <c r="G7" i="6"/>
  <c r="H7" i="6" s="1"/>
  <c r="G6" i="6"/>
  <c r="H6" i="6" s="1"/>
  <c r="G5" i="6"/>
  <c r="H5" i="6" s="1"/>
  <c r="F9" i="6"/>
  <c r="J26" i="1"/>
  <c r="N35" i="1"/>
  <c r="J25" i="1"/>
  <c r="N24" i="1"/>
  <c r="J14" i="1"/>
  <c r="N23" i="1"/>
  <c r="J13" i="1"/>
  <c r="N12" i="1"/>
  <c r="N11" i="1"/>
  <c r="M33" i="1"/>
  <c r="O39" i="1"/>
  <c r="M32" i="1"/>
  <c r="O38" i="1"/>
  <c r="M21" i="1"/>
  <c r="O27" i="1"/>
  <c r="M20" i="1"/>
  <c r="O26" i="1"/>
  <c r="I9" i="1"/>
  <c r="M9" i="1"/>
  <c r="O15" i="1"/>
  <c r="J38" i="1"/>
  <c r="M8" i="1"/>
  <c r="O14" i="1"/>
  <c r="J37" i="1"/>
  <c r="N36" i="1"/>
  <c r="I8" i="1"/>
  <c r="J36" i="1"/>
  <c r="J24" i="1"/>
  <c r="J12" i="1"/>
  <c r="K39" i="1"/>
  <c r="K27" i="1"/>
  <c r="K15" i="1"/>
  <c r="M4" i="1"/>
  <c r="M31" i="1"/>
  <c r="M19" i="1"/>
  <c r="M7" i="1"/>
  <c r="N34" i="1"/>
  <c r="N22" i="1"/>
  <c r="N10" i="1"/>
  <c r="O37" i="1"/>
  <c r="O25" i="1"/>
  <c r="O13" i="1"/>
  <c r="K29" i="1"/>
  <c r="I33" i="1"/>
  <c r="J35" i="1"/>
  <c r="J23" i="1"/>
  <c r="J11" i="1"/>
  <c r="K38" i="1"/>
  <c r="K26" i="1"/>
  <c r="K14" i="1"/>
  <c r="M42" i="1"/>
  <c r="M30" i="1"/>
  <c r="M18" i="1"/>
  <c r="M6" i="1"/>
  <c r="N33" i="1"/>
  <c r="N21" i="1"/>
  <c r="N9" i="1"/>
  <c r="O36" i="1"/>
  <c r="O24" i="1"/>
  <c r="O12" i="1"/>
  <c r="K17" i="1"/>
  <c r="I32" i="1"/>
  <c r="J34" i="1"/>
  <c r="J22" i="1"/>
  <c r="J10" i="1"/>
  <c r="K37" i="1"/>
  <c r="K25" i="1"/>
  <c r="K13" i="1"/>
  <c r="M41" i="1"/>
  <c r="M29" i="1"/>
  <c r="M17" i="1"/>
  <c r="M5" i="1"/>
  <c r="N32" i="1"/>
  <c r="N20" i="1"/>
  <c r="N8" i="1"/>
  <c r="O35" i="1"/>
  <c r="O23" i="1"/>
  <c r="O11" i="1"/>
  <c r="I21" i="1"/>
  <c r="J33" i="1"/>
  <c r="J21" i="1"/>
  <c r="J9" i="1"/>
  <c r="K36" i="1"/>
  <c r="K24" i="1"/>
  <c r="K12" i="1"/>
  <c r="M40" i="1"/>
  <c r="M28" i="1"/>
  <c r="M16" i="1"/>
  <c r="N4" i="1"/>
  <c r="N31" i="1"/>
  <c r="N19" i="1"/>
  <c r="N7" i="1"/>
  <c r="O34" i="1"/>
  <c r="O22" i="1"/>
  <c r="O10" i="1"/>
  <c r="K41" i="1"/>
  <c r="I20" i="1"/>
  <c r="J32" i="1"/>
  <c r="J20" i="1"/>
  <c r="J8" i="1"/>
  <c r="K35" i="1"/>
  <c r="K23" i="1"/>
  <c r="K11" i="1"/>
  <c r="M39" i="1"/>
  <c r="M27" i="1"/>
  <c r="M15" i="1"/>
  <c r="N42" i="1"/>
  <c r="N30" i="1"/>
  <c r="N18" i="1"/>
  <c r="N6" i="1"/>
  <c r="O33" i="1"/>
  <c r="O21" i="1"/>
  <c r="O9" i="1"/>
  <c r="K16" i="1"/>
  <c r="J4" i="1"/>
  <c r="J31" i="1"/>
  <c r="J19" i="1"/>
  <c r="J7" i="1"/>
  <c r="K34" i="1"/>
  <c r="K22" i="1"/>
  <c r="K10" i="1"/>
  <c r="M38" i="1"/>
  <c r="M26" i="1"/>
  <c r="M14" i="1"/>
  <c r="N41" i="1"/>
  <c r="N29" i="1"/>
  <c r="N17" i="1"/>
  <c r="N5" i="1"/>
  <c r="O32" i="1"/>
  <c r="O20" i="1"/>
  <c r="O8" i="1"/>
  <c r="K5" i="1"/>
  <c r="J42" i="1"/>
  <c r="J30" i="1"/>
  <c r="J18" i="1"/>
  <c r="J6" i="1"/>
  <c r="M37" i="1"/>
  <c r="M25" i="1"/>
  <c r="M13" i="1"/>
  <c r="N40" i="1"/>
  <c r="N28" i="1"/>
  <c r="N16" i="1"/>
  <c r="O4" i="1"/>
  <c r="O31" i="1"/>
  <c r="O19" i="1"/>
  <c r="O7" i="1"/>
  <c r="K40" i="1"/>
  <c r="J41" i="1"/>
  <c r="J29" i="1"/>
  <c r="J17" i="1"/>
  <c r="J5" i="1"/>
  <c r="M36" i="1"/>
  <c r="M24" i="1"/>
  <c r="M12" i="1"/>
  <c r="N39" i="1"/>
  <c r="N27" i="1"/>
  <c r="N15" i="1"/>
  <c r="O42" i="1"/>
  <c r="O30" i="1"/>
  <c r="O18" i="1"/>
  <c r="O6" i="1"/>
  <c r="J40" i="1"/>
  <c r="J28" i="1"/>
  <c r="J16" i="1"/>
  <c r="K4" i="1"/>
  <c r="K31" i="1"/>
  <c r="K19" i="1"/>
  <c r="K7" i="1"/>
  <c r="M35" i="1"/>
  <c r="M23" i="1"/>
  <c r="M11" i="1"/>
  <c r="N38" i="1"/>
  <c r="N26" i="1"/>
  <c r="N14" i="1"/>
  <c r="O41" i="1"/>
  <c r="O29" i="1"/>
  <c r="O17" i="1"/>
  <c r="O5" i="1"/>
  <c r="K28" i="1"/>
  <c r="J39" i="1"/>
  <c r="J27" i="1"/>
  <c r="J15" i="1"/>
  <c r="K30" i="1"/>
  <c r="K18" i="1"/>
  <c r="K6" i="1"/>
  <c r="M34" i="1"/>
  <c r="M22" i="1"/>
  <c r="M10" i="1"/>
  <c r="N37" i="1"/>
  <c r="N25" i="1"/>
  <c r="N13" i="1"/>
  <c r="O40" i="1"/>
  <c r="O28" i="1"/>
  <c r="O16" i="1"/>
  <c r="K4" i="6" l="1"/>
  <c r="H9" i="6"/>
  <c r="H10" i="6" s="1"/>
  <c r="G9" i="6"/>
  <c r="J5" i="6"/>
  <c r="D5" i="6" s="1"/>
  <c r="K5" i="6" l="1"/>
  <c r="J6" i="6" s="1"/>
  <c r="D6" i="6" s="1"/>
  <c r="K6" i="6"/>
  <c r="J7" i="6" s="1"/>
  <c r="D7" i="6" s="1"/>
  <c r="K7" i="6" l="1"/>
  <c r="J8" i="6" s="1"/>
  <c r="D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tc={AECF4807-4BC5-4F78-A58D-12E69A4F1530}</author>
    <author>tc={21B103D4-01C6-4550-9C70-256747C3C398}</author>
  </authors>
  <commentList>
    <comment ref="D2" authorId="0" shapeId="0" xr:uid="{AECF4807-4BC5-4F78-A58D-12E69A4F1530}">
      <text>
        <t>[Threaded comment]
Your version of Excel allows you to read this threaded comment; however, any edits to it will get removed if the file is opened in a newer version of Excel. Learn more: https://go.microsoft.com/fwlink/?linkid=870924
Comment:
    ADD YOUR START TIME HERE</t>
      </text>
    </comment>
    <comment ref="D3" authorId="1" shapeId="0" xr:uid="{21B103D4-01C6-4550-9C70-256747C3C398}">
      <text>
        <t>[Threaded comment]
Your version of Excel allows you to read this threaded comment; however, any edits to it will get removed if the file is opened in a newer version of Excel. Learn more: https://go.microsoft.com/fwlink/?linkid=870924
Comment:
    AMEND AV SPEEDS TO SUIT</t>
      </text>
    </comment>
  </commentList>
</comments>
</file>

<file path=xl/sharedStrings.xml><?xml version="1.0" encoding="utf-8"?>
<sst xmlns="http://schemas.openxmlformats.org/spreadsheetml/2006/main" count="93" uniqueCount="62">
  <si>
    <t>Northstowe</t>
  </si>
  <si>
    <t>Boston</t>
  </si>
  <si>
    <t>Horncastle</t>
  </si>
  <si>
    <t>Louth</t>
  </si>
  <si>
    <t>Hessle</t>
  </si>
  <si>
    <t>Malton</t>
  </si>
  <si>
    <t>Rainton</t>
  </si>
  <si>
    <t>Richmond</t>
  </si>
  <si>
    <t>Mickleton</t>
  </si>
  <si>
    <t>Alston</t>
  </si>
  <si>
    <t>Brampton</t>
  </si>
  <si>
    <t>Newcastleton</t>
  </si>
  <si>
    <t>Hermitage Water</t>
  </si>
  <si>
    <t>Hawick</t>
  </si>
  <si>
    <t>Roberton</t>
  </si>
  <si>
    <t>St Mary's Loch</t>
  </si>
  <si>
    <t>Moffat</t>
  </si>
  <si>
    <t>Broughton</t>
  </si>
  <si>
    <t>Dalkeith</t>
  </si>
  <si>
    <t>Innerleithen</t>
  </si>
  <si>
    <t>Hopehouse</t>
  </si>
  <si>
    <t>Eskdalemuir</t>
  </si>
  <si>
    <t>Pondersbridge</t>
  </si>
  <si>
    <t>Henham</t>
  </si>
  <si>
    <t>Writtle</t>
  </si>
  <si>
    <t>Dist</t>
  </si>
  <si>
    <t>22 + Faffage</t>
  </si>
  <si>
    <t>20 + Faffage</t>
  </si>
  <si>
    <t>16 + Faffage</t>
  </si>
  <si>
    <t>Faffage = 1hr per 100km</t>
  </si>
  <si>
    <t>22+F</t>
  </si>
  <si>
    <t>20+F</t>
  </si>
  <si>
    <t>16+F</t>
  </si>
  <si>
    <t>12 (no F)</t>
  </si>
  <si>
    <t>Time in hand on arrival</t>
  </si>
  <si>
    <t>Stage Dist</t>
  </si>
  <si>
    <t>St Ives</t>
  </si>
  <si>
    <t>Kirton</t>
  </si>
  <si>
    <t>Market Rasen</t>
  </si>
  <si>
    <t>Pocklington</t>
  </si>
  <si>
    <t>Arrival</t>
  </si>
  <si>
    <t>Thirsk</t>
  </si>
  <si>
    <t>Barnard Castle</t>
  </si>
  <si>
    <t>Overall Av</t>
  </si>
  <si>
    <t>Edinburgh</t>
  </si>
  <si>
    <t>Traquair</t>
  </si>
  <si>
    <t>Great Easton</t>
  </si>
  <si>
    <t>Loughton</t>
  </si>
  <si>
    <t>Time Remaining</t>
  </si>
  <si>
    <t>Time Elapsed</t>
  </si>
  <si>
    <t>Overall Total Average Speed (inc stops)</t>
  </si>
  <si>
    <t>Hrs</t>
  </si>
  <si>
    <t>Arrive</t>
  </si>
  <si>
    <t>Dept</t>
  </si>
  <si>
    <t>Stage</t>
  </si>
  <si>
    <t>Faffage</t>
  </si>
  <si>
    <t>Riding</t>
  </si>
  <si>
    <t>Stage Riding Av</t>
  </si>
  <si>
    <r>
      <t xml:space="preserve">Data in </t>
    </r>
    <r>
      <rPr>
        <b/>
        <sz val="16"/>
        <color rgb="FF0070C0"/>
        <rFont val="Arial"/>
        <family val="2"/>
      </rPr>
      <t xml:space="preserve">BLUE </t>
    </r>
    <r>
      <rPr>
        <sz val="16"/>
        <color theme="1"/>
        <rFont val="Arial"/>
        <family val="2"/>
      </rPr>
      <t>can be altered. Calculated data (eg Av on Arrival, Arrival/Dept times will adjust automatically)</t>
    </r>
  </si>
  <si>
    <t>Sleep etc</t>
  </si>
  <si>
    <t>PREDICTED ARRIVAL TIMES</t>
  </si>
  <si>
    <t>Overall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</si>
</sst>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h]:mm"/>
    <numFmt numFmtId="165" formatCode="[$-409]hh:mm:ss\ AM/PM;@"/>
    <numFmt numFmtId="166" formatCode="mmm&quot; &quot;dd\,&quot; &quot;yyyy&quot; &quot;h:mm&quot; &quot;AM/PM"/>
    <numFmt numFmtId="167" formatCode="[hh]:mm"/>
  </numFmts>
  <fonts count="13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Aptos Narrow"/>
      <family val="2"/>
      <scheme val="minor"/>
    </font>
    <font>
      <b/>
      <u/>
      <sz val="12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theme="1"/>
      <name val="Aptos Narrow"/>
      <family val="2"/>
      <scheme val="minor"/>
    </font>
    <font>
      <b/>
      <sz val="16"/>
      <color rgb="FFFF0000"/>
      <name val="Arial"/>
      <family val="2"/>
    </font>
    <font>
      <sz val="9"/>
      <color indexed="81"/>
      <name val="Tahoma"/>
      <family val="2"/>
    </font>
    <font>
      <b/>
      <sz val="16"/>
      <color rgb="FF0070C0"/>
      <name val="Arial"/>
      <family val="2"/>
    </font>
    <font>
      <b/>
      <sz val="12"/>
      <color rgb="FF0070C0"/>
      <name val="Arial"/>
      <family val="2"/>
    </font>
    <font>
      <b/>
      <sz val="14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6" fontId="1" fillId="0" borderId="0" xfId="0" applyNumberFormat="1" applyFont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/>
    </xf>
    <xf numFmtId="22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" fillId="0" borderId="5" xfId="0" applyFont="1" applyBorder="1"/>
    <xf numFmtId="2" fontId="1" fillId="0" borderId="7" xfId="0" applyNumberFormat="1" applyFont="1" applyBorder="1" applyAlignment="1">
      <alignment horizontal="center" vertical="center"/>
    </xf>
    <xf numFmtId="0" fontId="1" fillId="0" borderId="11" xfId="0" applyFont="1" applyBorder="1"/>
    <xf numFmtId="2" fontId="1" fillId="0" borderId="12" xfId="0" applyNumberFormat="1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166" fontId="1" fillId="0" borderId="10" xfId="0" applyNumberFormat="1" applyFont="1" applyBorder="1" applyAlignment="1">
      <alignment horizontal="center" vertical="center"/>
    </xf>
    <xf numFmtId="166" fontId="1" fillId="0" borderId="8" xfId="0" applyNumberFormat="1" applyFont="1" applyBorder="1" applyAlignment="1">
      <alignment horizontal="center" vertical="center"/>
    </xf>
    <xf numFmtId="166" fontId="1" fillId="0" borderId="9" xfId="0" applyNumberFormat="1" applyFont="1" applyBorder="1" applyAlignment="1">
      <alignment horizontal="center" vertical="center"/>
    </xf>
    <xf numFmtId="46" fontId="1" fillId="0" borderId="5" xfId="0" applyNumberFormat="1" applyFont="1" applyBorder="1" applyAlignment="1">
      <alignment horizontal="center" vertical="center"/>
    </xf>
    <xf numFmtId="46" fontId="1" fillId="0" borderId="11" xfId="0" applyNumberFormat="1" applyFont="1" applyBorder="1" applyAlignment="1">
      <alignment horizontal="center" vertical="center"/>
    </xf>
    <xf numFmtId="46" fontId="1" fillId="0" borderId="13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6" fontId="1" fillId="0" borderId="10" xfId="0" applyNumberFormat="1" applyFont="1" applyBorder="1" applyAlignment="1">
      <alignment horizontal="center" vertical="center"/>
    </xf>
    <xf numFmtId="46" fontId="1" fillId="0" borderId="8" xfId="0" applyNumberFormat="1" applyFont="1" applyBorder="1" applyAlignment="1">
      <alignment horizontal="center" vertical="center"/>
    </xf>
    <xf numFmtId="46" fontId="1" fillId="0" borderId="9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165" fontId="1" fillId="0" borderId="14" xfId="0" applyNumberFormat="1" applyFont="1" applyBorder="1" applyAlignment="1">
      <alignment horizontal="center" vertical="center"/>
    </xf>
    <xf numFmtId="165" fontId="1" fillId="0" borderId="10" xfId="0" applyNumberFormat="1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9" xfId="0" applyNumberFormat="1" applyFont="1" applyBorder="1" applyAlignment="1">
      <alignment horizontal="center" vertical="center"/>
    </xf>
    <xf numFmtId="0" fontId="2" fillId="0" borderId="10" xfId="0" applyFont="1" applyBorder="1"/>
    <xf numFmtId="0" fontId="2" fillId="0" borderId="8" xfId="0" applyFont="1" applyBorder="1"/>
    <xf numFmtId="0" fontId="4" fillId="0" borderId="8" xfId="0" applyFont="1" applyBorder="1"/>
    <xf numFmtId="0" fontId="4" fillId="0" borderId="8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166" fontId="6" fillId="0" borderId="12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2" fontId="6" fillId="0" borderId="13" xfId="0" applyNumberFormat="1" applyFont="1" applyBorder="1" applyAlignment="1">
      <alignment horizontal="center" vertical="center"/>
    </xf>
    <xf numFmtId="166" fontId="6" fillId="0" borderId="1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164" fontId="6" fillId="0" borderId="8" xfId="0" applyNumberFormat="1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164" fontId="6" fillId="0" borderId="9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167" fontId="5" fillId="0" borderId="2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165" fontId="1" fillId="0" borderId="8" xfId="0" applyNumberFormat="1" applyFont="1" applyFill="1" applyBorder="1" applyAlignment="1">
      <alignment horizontal="center" vertical="center"/>
    </xf>
    <xf numFmtId="165" fontId="1" fillId="0" borderId="11" xfId="0" applyNumberFormat="1" applyFont="1" applyFill="1" applyBorder="1" applyAlignment="1">
      <alignment horizontal="center" vertical="center"/>
    </xf>
    <xf numFmtId="165" fontId="1" fillId="0" borderId="14" xfId="0" applyNumberFormat="1" applyFont="1" applyFill="1" applyBorder="1" applyAlignment="1">
      <alignment horizontal="center" vertical="center"/>
    </xf>
    <xf numFmtId="165" fontId="1" fillId="0" borderId="9" xfId="0" applyNumberFormat="1" applyFont="1" applyFill="1" applyBorder="1" applyAlignment="1">
      <alignment horizontal="center" vertical="center"/>
    </xf>
    <xf numFmtId="165" fontId="1" fillId="0" borderId="13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165" fontId="1" fillId="0" borderId="10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/>
    </xf>
    <xf numFmtId="165" fontId="1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1" fontId="10" fillId="0" borderId="10" xfId="0" applyNumberFormat="1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 vertical="center"/>
    </xf>
    <xf numFmtId="1" fontId="10" fillId="0" borderId="9" xfId="0" applyNumberFormat="1" applyFont="1" applyBorder="1" applyAlignment="1">
      <alignment horizontal="center" vertical="center"/>
    </xf>
    <xf numFmtId="22" fontId="10" fillId="0" borderId="2" xfId="0" applyNumberFormat="1" applyFont="1" applyBorder="1" applyAlignment="1">
      <alignment horizontal="center" vertical="center"/>
    </xf>
    <xf numFmtId="22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4" fontId="10" fillId="0" borderId="10" xfId="0" applyNumberFormat="1" applyFont="1" applyBorder="1" applyAlignment="1">
      <alignment horizontal="center" vertical="center"/>
    </xf>
    <xf numFmtId="164" fontId="10" fillId="0" borderId="8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20" fontId="11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b Simmonds" id="{74F8B4CE-0E29-4C81-8E00-E4F75E809B52}" userId="143d5d8291746093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" dT="2025-03-20T22:41:41.17" personId="{74F8B4CE-0E29-4C81-8E00-E4F75E809B52}" id="{AECF4807-4BC5-4F78-A58D-12E69A4F1530}">
    <text>ADD YOUR START TIME HERE</text>
  </threadedComment>
  <threadedComment ref="D3" dT="2025-03-20T22:42:30.42" personId="{74F8B4CE-0E29-4C81-8E00-E4F75E809B52}" id="{21B103D4-01C6-4550-9C70-256747C3C398}">
    <text>AMEND AV SPEEDS TO SUIT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486CF-15D1-4B90-9FB8-2FB78F97E101}">
  <dimension ref="A1:Y15"/>
  <sheetViews>
    <sheetView tabSelected="1" workbookViewId="0">
      <selection activeCell="I14" sqref="I14"/>
    </sheetView>
  </sheetViews>
  <sheetFormatPr defaultRowHeight="21" x14ac:dyDescent="0.3"/>
  <cols>
    <col min="1" max="1" width="18.77734375" style="56" bestFit="1" customWidth="1"/>
    <col min="2" max="2" width="7.88671875" style="55" bestFit="1" customWidth="1"/>
    <col min="3" max="3" width="9.44140625" style="55" bestFit="1" customWidth="1"/>
    <col min="4" max="4" width="24.6640625" style="55" bestFit="1" customWidth="1"/>
    <col min="5" max="5" width="25" style="55" bestFit="1" customWidth="1"/>
    <col min="6" max="6" width="12" style="55" bestFit="1" customWidth="1"/>
    <col min="7" max="7" width="12" style="55" customWidth="1"/>
    <col min="8" max="8" width="13" style="55" bestFit="1" customWidth="1"/>
    <col min="9" max="9" width="14.6640625" style="55" bestFit="1" customWidth="1"/>
    <col min="10" max="11" width="33.5546875" style="55" bestFit="1" customWidth="1"/>
    <col min="12" max="12" width="11.77734375" style="55" bestFit="1" customWidth="1"/>
    <col min="13" max="16" width="16" style="55" customWidth="1"/>
    <col min="17" max="17" width="27" style="55" bestFit="1" customWidth="1"/>
    <col min="18" max="18" width="17.21875" style="55" customWidth="1"/>
    <col min="19" max="20" width="17.21875" style="71" customWidth="1"/>
    <col min="21" max="21" width="8.88671875" style="55"/>
    <col min="22" max="24" width="7.77734375" style="55" bestFit="1" customWidth="1"/>
    <col min="25" max="25" width="10.33203125" style="55" bestFit="1" customWidth="1"/>
    <col min="26" max="16384" width="8.88671875" style="55"/>
  </cols>
  <sheetData>
    <row r="1" spans="1:25" ht="21.6" thickBot="1" x14ac:dyDescent="0.35">
      <c r="M1" s="87"/>
      <c r="N1" s="87"/>
      <c r="O1" s="87"/>
      <c r="P1" s="87"/>
      <c r="V1" s="87"/>
      <c r="W1" s="87"/>
      <c r="X1" s="87"/>
      <c r="Y1" s="87"/>
    </row>
    <row r="2" spans="1:25" ht="21.6" thickBot="1" x14ac:dyDescent="0.35">
      <c r="D2" s="108">
        <v>45872.28125</v>
      </c>
      <c r="E2" s="109"/>
      <c r="F2" s="109"/>
      <c r="G2" s="109"/>
      <c r="H2" s="110"/>
      <c r="I2" s="110"/>
      <c r="J2" s="110"/>
      <c r="K2" s="111"/>
      <c r="M2" s="88"/>
      <c r="N2" s="88"/>
      <c r="O2" s="88"/>
      <c r="P2" s="88"/>
      <c r="R2" s="87"/>
      <c r="S2" s="87"/>
      <c r="T2" s="87"/>
      <c r="V2" s="57"/>
    </row>
    <row r="3" spans="1:25" ht="21.6" thickBot="1" x14ac:dyDescent="0.35">
      <c r="B3" s="59" t="s">
        <v>25</v>
      </c>
      <c r="C3" s="59" t="s">
        <v>54</v>
      </c>
      <c r="D3" s="58" t="s">
        <v>61</v>
      </c>
      <c r="E3" s="58" t="s">
        <v>57</v>
      </c>
      <c r="F3" s="58" t="s">
        <v>55</v>
      </c>
      <c r="G3" s="58" t="s">
        <v>56</v>
      </c>
      <c r="H3" s="59" t="s">
        <v>51</v>
      </c>
      <c r="I3" s="60" t="s">
        <v>59</v>
      </c>
      <c r="J3" s="59" t="s">
        <v>52</v>
      </c>
      <c r="K3" s="61" t="s">
        <v>53</v>
      </c>
      <c r="L3" s="56"/>
      <c r="M3" s="56"/>
      <c r="N3" s="56"/>
      <c r="O3" s="56"/>
      <c r="P3" s="62"/>
      <c r="Q3" s="56"/>
      <c r="R3" s="56"/>
      <c r="S3" s="56"/>
      <c r="T3" s="56"/>
      <c r="V3" s="56"/>
      <c r="W3" s="56"/>
      <c r="X3" s="56"/>
      <c r="Y3" s="56"/>
    </row>
    <row r="4" spans="1:25" x14ac:dyDescent="0.3">
      <c r="A4" s="115" t="s">
        <v>5</v>
      </c>
      <c r="B4" s="117">
        <v>372</v>
      </c>
      <c r="C4" s="118">
        <v>372</v>
      </c>
      <c r="D4" s="63">
        <f>B4/((J4-$D$2)*24)</f>
        <v>19.999999999962448</v>
      </c>
      <c r="E4" s="105">
        <v>25</v>
      </c>
      <c r="F4" s="79">
        <f>C4/100/24</f>
        <v>0.155</v>
      </c>
      <c r="G4" s="74">
        <f>C4/E4/24</f>
        <v>0.62</v>
      </c>
      <c r="H4" s="76">
        <f>SUM(F4:G4)</f>
        <v>0.77500000000000002</v>
      </c>
      <c r="I4" s="112">
        <v>0.29166666666666669</v>
      </c>
      <c r="J4" s="64">
        <f>D2+H4</f>
        <v>45873.056250000001</v>
      </c>
      <c r="K4" s="64">
        <f>J4+I4</f>
        <v>45873.347916666666</v>
      </c>
      <c r="M4" s="65"/>
      <c r="N4" s="65"/>
      <c r="O4" s="65"/>
      <c r="P4" s="65"/>
      <c r="Q4" s="57"/>
      <c r="R4" s="65"/>
      <c r="S4" s="65"/>
      <c r="T4" s="65"/>
      <c r="V4" s="57"/>
      <c r="W4" s="57"/>
      <c r="X4" s="57"/>
      <c r="Y4" s="57"/>
    </row>
    <row r="5" spans="1:25" x14ac:dyDescent="0.3">
      <c r="A5" s="116" t="s">
        <v>16</v>
      </c>
      <c r="B5" s="117">
        <v>724</v>
      </c>
      <c r="C5" s="119">
        <f>B5-C4</f>
        <v>352</v>
      </c>
      <c r="D5" s="66">
        <f t="shared" ref="D5:D8" si="0">B5/((J5-$D$2)*24)</f>
        <v>15.779641315203115</v>
      </c>
      <c r="E5" s="106">
        <v>21</v>
      </c>
      <c r="F5" s="57">
        <f t="shared" ref="F5:F8" si="1">C5/100/24</f>
        <v>0.14666666666666667</v>
      </c>
      <c r="G5" s="73">
        <f t="shared" ref="G5:G8" si="2">C5/E5/24</f>
        <v>0.69841269841269848</v>
      </c>
      <c r="H5" s="77">
        <f t="shared" ref="H5:H8" si="3">SUM(F5:G5)</f>
        <v>0.8450793650793651</v>
      </c>
      <c r="I5" s="113">
        <v>0.29166666666666669</v>
      </c>
      <c r="J5" s="67">
        <f>K4+H5</f>
        <v>45874.192996031743</v>
      </c>
      <c r="K5" s="67">
        <f>J5+I5</f>
        <v>45874.484662698407</v>
      </c>
      <c r="M5" s="65"/>
      <c r="N5" s="65"/>
      <c r="O5" s="65"/>
      <c r="P5" s="65"/>
      <c r="Q5" s="57"/>
      <c r="R5" s="65"/>
      <c r="S5" s="65"/>
      <c r="T5" s="65"/>
      <c r="V5" s="57"/>
      <c r="W5" s="57"/>
      <c r="X5" s="57"/>
      <c r="Y5" s="57"/>
    </row>
    <row r="6" spans="1:25" x14ac:dyDescent="0.3">
      <c r="A6" s="116" t="s">
        <v>10</v>
      </c>
      <c r="B6" s="117">
        <v>954</v>
      </c>
      <c r="C6" s="119">
        <f>B6-B5</f>
        <v>230</v>
      </c>
      <c r="D6" s="66">
        <f t="shared" si="0"/>
        <v>14.306729890354127</v>
      </c>
      <c r="E6" s="106">
        <v>20</v>
      </c>
      <c r="F6" s="57">
        <f t="shared" si="1"/>
        <v>9.5833333333333326E-2</v>
      </c>
      <c r="G6" s="73">
        <f t="shared" si="2"/>
        <v>0.47916666666666669</v>
      </c>
      <c r="H6" s="77">
        <f t="shared" si="3"/>
        <v>0.57499999999999996</v>
      </c>
      <c r="I6" s="113">
        <v>0.29166666666666702</v>
      </c>
      <c r="J6" s="67">
        <f>K5+H6</f>
        <v>45875.059662698404</v>
      </c>
      <c r="K6" s="67">
        <f>J6+I6</f>
        <v>45875.351329365069</v>
      </c>
      <c r="M6" s="65"/>
      <c r="N6" s="65"/>
      <c r="O6" s="65"/>
      <c r="P6" s="65"/>
      <c r="Q6" s="57"/>
      <c r="R6" s="65"/>
      <c r="S6" s="65"/>
      <c r="T6" s="65"/>
      <c r="V6" s="57"/>
      <c r="W6" s="57"/>
      <c r="X6" s="57"/>
      <c r="Y6" s="57"/>
    </row>
    <row r="7" spans="1:25" x14ac:dyDescent="0.3">
      <c r="A7" s="116" t="s">
        <v>4</v>
      </c>
      <c r="B7" s="117">
        <v>1227</v>
      </c>
      <c r="C7" s="119">
        <f>B7-B6</f>
        <v>273</v>
      </c>
      <c r="D7" s="66">
        <f t="shared" si="0"/>
        <v>13.516144483896047</v>
      </c>
      <c r="E7" s="106">
        <v>19</v>
      </c>
      <c r="F7" s="57">
        <f t="shared" si="1"/>
        <v>0.11375</v>
      </c>
      <c r="G7" s="73">
        <f t="shared" si="2"/>
        <v>0.59868421052631582</v>
      </c>
      <c r="H7" s="77">
        <f t="shared" si="3"/>
        <v>0.71243421052631584</v>
      </c>
      <c r="I7" s="113">
        <v>0.29166666666666702</v>
      </c>
      <c r="J7" s="67">
        <f>K6+H7</f>
        <v>45876.063763575592</v>
      </c>
      <c r="K7" s="67">
        <f>J7+I7</f>
        <v>45876.355430242256</v>
      </c>
      <c r="M7" s="65"/>
      <c r="N7" s="65"/>
      <c r="O7" s="65"/>
      <c r="P7" s="65"/>
      <c r="Q7" s="57"/>
      <c r="R7" s="65"/>
      <c r="S7" s="65"/>
      <c r="T7" s="65"/>
      <c r="V7" s="57"/>
      <c r="W7" s="57"/>
      <c r="X7" s="57"/>
      <c r="Y7" s="57"/>
    </row>
    <row r="8" spans="1:25" ht="21.6" thickBot="1" x14ac:dyDescent="0.35">
      <c r="A8" s="72" t="s">
        <v>24</v>
      </c>
      <c r="B8" s="68">
        <v>1539</v>
      </c>
      <c r="C8" s="114">
        <f>B8-B7</f>
        <v>312</v>
      </c>
      <c r="D8" s="69">
        <f t="shared" si="0"/>
        <v>12.905306821662663</v>
      </c>
      <c r="E8" s="107">
        <v>17</v>
      </c>
      <c r="F8" s="80">
        <f t="shared" si="1"/>
        <v>0.13</v>
      </c>
      <c r="G8" s="75">
        <f t="shared" si="2"/>
        <v>0.76470588235294112</v>
      </c>
      <c r="H8" s="78">
        <f t="shared" si="3"/>
        <v>0.89470588235294113</v>
      </c>
      <c r="I8" s="114"/>
      <c r="J8" s="70">
        <f>K7+H8</f>
        <v>45877.25013612461</v>
      </c>
      <c r="K8" s="70"/>
      <c r="M8" s="65"/>
      <c r="N8" s="65"/>
      <c r="O8" s="65"/>
      <c r="P8" s="65"/>
      <c r="Q8" s="57"/>
      <c r="R8" s="65"/>
      <c r="S8" s="65"/>
      <c r="T8" s="65"/>
      <c r="V8" s="57"/>
      <c r="W8" s="57"/>
      <c r="X8" s="57"/>
      <c r="Y8" s="57"/>
    </row>
    <row r="9" spans="1:25" ht="21.6" thickBot="1" x14ac:dyDescent="0.35">
      <c r="F9" s="81">
        <f>SUM(F4:F8)</f>
        <v>0.64124999999999999</v>
      </c>
      <c r="G9" s="82">
        <f>SUM(G4:G8)</f>
        <v>3.1609694579586223</v>
      </c>
      <c r="H9" s="83">
        <f>SUM(H4:H8)</f>
        <v>3.8022194579586217</v>
      </c>
      <c r="I9" s="84">
        <f>SUM(I4:I8)</f>
        <v>1.1666666666666674</v>
      </c>
    </row>
    <row r="10" spans="1:25" ht="21.6" thickBot="1" x14ac:dyDescent="0.35">
      <c r="H10" s="85">
        <f>H9+I9</f>
        <v>4.9688861246252891</v>
      </c>
      <c r="I10" s="86"/>
    </row>
    <row r="11" spans="1:25" x14ac:dyDescent="0.3">
      <c r="D11" s="120" t="s">
        <v>58</v>
      </c>
      <c r="E11" s="121"/>
      <c r="F11" s="122"/>
    </row>
    <row r="12" spans="1:25" x14ac:dyDescent="0.3">
      <c r="D12" s="123"/>
      <c r="E12" s="124"/>
      <c r="F12" s="125"/>
    </row>
    <row r="13" spans="1:25" x14ac:dyDescent="0.3">
      <c r="D13" s="123"/>
      <c r="E13" s="124"/>
      <c r="F13" s="125"/>
    </row>
    <row r="14" spans="1:25" x14ac:dyDescent="0.3">
      <c r="D14" s="123"/>
      <c r="E14" s="124"/>
      <c r="F14" s="125"/>
    </row>
    <row r="15" spans="1:25" ht="21.6" thickBot="1" x14ac:dyDescent="0.35">
      <c r="D15" s="126"/>
      <c r="E15" s="127"/>
      <c r="F15" s="128"/>
    </row>
  </sheetData>
  <mergeCells count="7">
    <mergeCell ref="D11:F15"/>
    <mergeCell ref="H10:I10"/>
    <mergeCell ref="M1:P1"/>
    <mergeCell ref="V1:Y1"/>
    <mergeCell ref="M2:P2"/>
    <mergeCell ref="R2:T2"/>
    <mergeCell ref="D2:K2"/>
  </mergeCells>
  <pageMargins left="0.7" right="0.7" top="0.75" bottom="0.75" header="0.3" footer="0.3"/>
  <pageSetup orientation="portrait" r:id="rId1"/>
  <ignoredErrors>
    <ignoredError sqref="C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D05FC-9DC6-4DBB-B898-2F1172994F9C}">
  <dimension ref="A1:P42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RowHeight="15.6" x14ac:dyDescent="0.3"/>
  <cols>
    <col min="1" max="1" width="18.77734375" style="10" bestFit="1" customWidth="1"/>
    <col min="2" max="2" width="5.88671875" style="1" bestFit="1" customWidth="1"/>
    <col min="3" max="3" width="11.77734375" style="1" bestFit="1" customWidth="1"/>
    <col min="4" max="7" width="16" style="1" customWidth="1"/>
    <col min="8" max="8" width="27" style="1" bestFit="1" customWidth="1"/>
    <col min="9" max="9" width="17.21875" style="1" customWidth="1"/>
    <col min="10" max="11" width="17.21875" style="11" customWidth="1"/>
    <col min="12" max="12" width="8.88671875" style="9"/>
    <col min="13" max="15" width="7.77734375" style="1" bestFit="1" customWidth="1"/>
    <col min="16" max="16" width="10.33203125" style="1" bestFit="1" customWidth="1"/>
    <col min="17" max="16384" width="8.88671875" style="9"/>
  </cols>
  <sheetData>
    <row r="1" spans="1:16" ht="16.2" thickBot="1" x14ac:dyDescent="0.35">
      <c r="D1" s="89" t="s">
        <v>50</v>
      </c>
      <c r="E1" s="90"/>
      <c r="F1" s="90"/>
      <c r="G1" s="91"/>
      <c r="M1" s="89" t="s">
        <v>34</v>
      </c>
      <c r="N1" s="90"/>
      <c r="O1" s="90"/>
      <c r="P1" s="91"/>
    </row>
    <row r="2" spans="1:16" ht="16.2" thickBot="1" x14ac:dyDescent="0.35">
      <c r="D2" s="133">
        <v>0.28125</v>
      </c>
      <c r="E2" s="134"/>
      <c r="F2" s="134"/>
      <c r="G2" s="135"/>
      <c r="I2" s="92" t="s">
        <v>60</v>
      </c>
      <c r="J2" s="92"/>
      <c r="K2" s="92"/>
      <c r="M2" s="3">
        <v>5.333333333333333</v>
      </c>
      <c r="P2" s="4"/>
    </row>
    <row r="3" spans="1:16" ht="18" thickBot="1" x14ac:dyDescent="0.35">
      <c r="B3" s="5" t="s">
        <v>25</v>
      </c>
      <c r="C3" s="14" t="s">
        <v>35</v>
      </c>
      <c r="D3" s="129">
        <v>22</v>
      </c>
      <c r="E3" s="130">
        <v>20</v>
      </c>
      <c r="F3" s="131">
        <v>16</v>
      </c>
      <c r="G3" s="132">
        <v>12</v>
      </c>
      <c r="H3" s="20" t="s">
        <v>29</v>
      </c>
      <c r="I3" s="12" t="s">
        <v>26</v>
      </c>
      <c r="J3" s="12" t="s">
        <v>27</v>
      </c>
      <c r="K3" s="13" t="s">
        <v>28</v>
      </c>
      <c r="M3" s="6" t="s">
        <v>30</v>
      </c>
      <c r="N3" s="7" t="s">
        <v>31</v>
      </c>
      <c r="O3" s="7" t="s">
        <v>32</v>
      </c>
      <c r="P3" s="8" t="s">
        <v>33</v>
      </c>
    </row>
    <row r="4" spans="1:16" x14ac:dyDescent="0.3">
      <c r="A4" s="104" t="s">
        <v>0</v>
      </c>
      <c r="B4" s="17">
        <v>89</v>
      </c>
      <c r="C4" s="38">
        <v>89</v>
      </c>
      <c r="D4" s="93">
        <f t="shared" ref="D4:D42" si="0">B4/D$3/24+$D$2</f>
        <v>0.44981060606060608</v>
      </c>
      <c r="E4" s="101">
        <f t="shared" ref="E4:E42" si="1">B4/E$3/24+$D$2</f>
        <v>0.46666666666666667</v>
      </c>
      <c r="F4" s="102">
        <f t="shared" ref="F4:F42" si="2">B4/F$3/24+$D$2</f>
        <v>0.51302083333333337</v>
      </c>
      <c r="G4" s="103">
        <f t="shared" ref="G4:G42" si="3">B4/G$3/24+$D$2</f>
        <v>0.59027777777777779</v>
      </c>
      <c r="H4" s="44">
        <f t="shared" ref="H4:H42" si="4">B4/100/24</f>
        <v>3.7083333333333336E-2</v>
      </c>
      <c r="I4" s="48">
        <f>B4/D$3/24+$D$2+H4</f>
        <v>0.48689393939393943</v>
      </c>
      <c r="J4" s="45">
        <f t="shared" ref="J4:J42" si="5">$B4/E$3/24+$D$2+$H4</f>
        <v>0.50375000000000003</v>
      </c>
      <c r="K4" s="101">
        <f t="shared" ref="K4:K42" si="6">$B4/F$3/24+$D$2+$H4</f>
        <v>0.55010416666666673</v>
      </c>
      <c r="M4" s="2">
        <f t="shared" ref="M4:M42" si="7">$M$2-$B4/D$3/24-H4</f>
        <v>5.1276893939393933</v>
      </c>
      <c r="N4" s="2">
        <f t="shared" ref="N4:N42" si="8">$M$2-$B4/E$3/24-H4</f>
        <v>5.1108333333333329</v>
      </c>
      <c r="O4" s="2">
        <f t="shared" ref="O4:O42" si="9">$M$2-$B4/F$3/24-H4</f>
        <v>5.0644791666666666</v>
      </c>
      <c r="P4" s="2">
        <f t="shared" ref="P4:P42" si="10">$M$2-$B4/G$3/24</f>
        <v>5.0243055555555554</v>
      </c>
    </row>
    <row r="5" spans="1:16" x14ac:dyDescent="0.3">
      <c r="A5" s="99" t="s">
        <v>1</v>
      </c>
      <c r="B5" s="18">
        <v>192</v>
      </c>
      <c r="C5" s="42">
        <f>B5-B4</f>
        <v>103</v>
      </c>
      <c r="D5" s="93">
        <f t="shared" si="0"/>
        <v>0.64488636363636354</v>
      </c>
      <c r="E5" s="94">
        <f t="shared" si="1"/>
        <v>0.68124999999999991</v>
      </c>
      <c r="F5" s="93">
        <f t="shared" si="2"/>
        <v>0.78125</v>
      </c>
      <c r="G5" s="95">
        <f t="shared" si="3"/>
        <v>0.94791666666666663</v>
      </c>
      <c r="H5" s="3">
        <f t="shared" si="4"/>
        <v>0.08</v>
      </c>
      <c r="I5" s="49">
        <f t="shared" ref="I4:I42" si="11">B5/D$3/24+$D$2+H5</f>
        <v>0.7248863636363635</v>
      </c>
      <c r="J5" s="24">
        <f t="shared" si="5"/>
        <v>0.76124999999999987</v>
      </c>
      <c r="K5" s="94">
        <f t="shared" si="6"/>
        <v>0.86124999999999996</v>
      </c>
      <c r="M5" s="2">
        <f t="shared" si="7"/>
        <v>4.8896969696969697</v>
      </c>
      <c r="N5" s="2">
        <f t="shared" si="8"/>
        <v>4.8533333333333326</v>
      </c>
      <c r="O5" s="2">
        <f t="shared" si="9"/>
        <v>4.753333333333333</v>
      </c>
      <c r="P5" s="2">
        <f t="shared" si="10"/>
        <v>4.6666666666666661</v>
      </c>
    </row>
    <row r="6" spans="1:16" x14ac:dyDescent="0.3">
      <c r="A6" s="99" t="s">
        <v>2</v>
      </c>
      <c r="B6" s="18">
        <v>222</v>
      </c>
      <c r="C6" s="42">
        <f t="shared" ref="C6:C42" si="12">B6-B5</f>
        <v>30</v>
      </c>
      <c r="D6" s="93">
        <f t="shared" si="0"/>
        <v>0.70170454545454541</v>
      </c>
      <c r="E6" s="94">
        <f t="shared" si="1"/>
        <v>0.74374999999999991</v>
      </c>
      <c r="F6" s="93">
        <f t="shared" si="2"/>
        <v>0.859375</v>
      </c>
      <c r="G6" s="95">
        <f t="shared" si="3"/>
        <v>1.0520833333333335</v>
      </c>
      <c r="H6" s="3">
        <f t="shared" si="4"/>
        <v>9.2500000000000013E-2</v>
      </c>
      <c r="I6" s="49">
        <f t="shared" si="11"/>
        <v>0.79420454545454544</v>
      </c>
      <c r="J6" s="24">
        <f t="shared" si="5"/>
        <v>0.83624999999999994</v>
      </c>
      <c r="K6" s="94">
        <f t="shared" si="6"/>
        <v>0.95187500000000003</v>
      </c>
      <c r="M6" s="2">
        <f t="shared" si="7"/>
        <v>4.8203787878787869</v>
      </c>
      <c r="N6" s="2">
        <f t="shared" si="8"/>
        <v>4.7783333333333324</v>
      </c>
      <c r="O6" s="2">
        <f t="shared" si="9"/>
        <v>4.6627083333333328</v>
      </c>
      <c r="P6" s="2">
        <f t="shared" si="10"/>
        <v>4.5625</v>
      </c>
    </row>
    <row r="7" spans="1:16" x14ac:dyDescent="0.3">
      <c r="A7" s="99" t="s">
        <v>3</v>
      </c>
      <c r="B7" s="18">
        <v>247</v>
      </c>
      <c r="C7" s="42">
        <f t="shared" si="12"/>
        <v>25</v>
      </c>
      <c r="D7" s="93">
        <f t="shared" si="0"/>
        <v>0.74905303030303028</v>
      </c>
      <c r="E7" s="94">
        <f t="shared" si="1"/>
        <v>0.79583333333333328</v>
      </c>
      <c r="F7" s="93">
        <f t="shared" si="2"/>
        <v>0.92447916666666663</v>
      </c>
      <c r="G7" s="95">
        <f t="shared" si="3"/>
        <v>1.1388888888888888</v>
      </c>
      <c r="H7" s="3">
        <f t="shared" si="4"/>
        <v>0.10291666666666667</v>
      </c>
      <c r="I7" s="49">
        <f t="shared" si="11"/>
        <v>0.85196969696969693</v>
      </c>
      <c r="J7" s="24">
        <f t="shared" si="5"/>
        <v>0.89874999999999994</v>
      </c>
      <c r="K7" s="94">
        <f t="shared" si="6"/>
        <v>1.0273958333333333</v>
      </c>
      <c r="M7" s="2">
        <f t="shared" si="7"/>
        <v>4.7626136363636364</v>
      </c>
      <c r="N7" s="2">
        <f t="shared" si="8"/>
        <v>4.7158333333333333</v>
      </c>
      <c r="O7" s="2">
        <f t="shared" si="9"/>
        <v>4.5871874999999998</v>
      </c>
      <c r="P7" s="2">
        <f t="shared" si="10"/>
        <v>4.4756944444444446</v>
      </c>
    </row>
    <row r="8" spans="1:16" x14ac:dyDescent="0.3">
      <c r="A8" s="99" t="s">
        <v>4</v>
      </c>
      <c r="B8" s="18">
        <v>304</v>
      </c>
      <c r="C8" s="42">
        <f t="shared" si="12"/>
        <v>57</v>
      </c>
      <c r="D8" s="93">
        <f t="shared" si="0"/>
        <v>0.8570075757575758</v>
      </c>
      <c r="E8" s="94">
        <f t="shared" si="1"/>
        <v>0.9145833333333333</v>
      </c>
      <c r="F8" s="93">
        <f t="shared" si="2"/>
        <v>1.0729166666666665</v>
      </c>
      <c r="G8" s="95">
        <f t="shared" si="3"/>
        <v>1.3368055555555556</v>
      </c>
      <c r="H8" s="3">
        <f t="shared" si="4"/>
        <v>0.12666666666666668</v>
      </c>
      <c r="I8" s="49">
        <f t="shared" si="11"/>
        <v>0.98367424242424251</v>
      </c>
      <c r="J8" s="24">
        <f t="shared" si="5"/>
        <v>1.04125</v>
      </c>
      <c r="K8" s="94">
        <f t="shared" si="6"/>
        <v>1.1995833333333332</v>
      </c>
      <c r="M8" s="2">
        <f t="shared" si="7"/>
        <v>4.63090909090909</v>
      </c>
      <c r="N8" s="2">
        <f t="shared" si="8"/>
        <v>4.5733333333333324</v>
      </c>
      <c r="O8" s="2">
        <f t="shared" si="9"/>
        <v>4.4149999999999991</v>
      </c>
      <c r="P8" s="2">
        <f t="shared" si="10"/>
        <v>4.2777777777777777</v>
      </c>
    </row>
    <row r="9" spans="1:16" x14ac:dyDescent="0.3">
      <c r="A9" s="99" t="s">
        <v>5</v>
      </c>
      <c r="B9" s="18">
        <v>372</v>
      </c>
      <c r="C9" s="42">
        <f t="shared" si="12"/>
        <v>68</v>
      </c>
      <c r="D9" s="93">
        <f t="shared" si="0"/>
        <v>0.98579545454545459</v>
      </c>
      <c r="E9" s="94">
        <f t="shared" si="1"/>
        <v>1.0562499999999999</v>
      </c>
      <c r="F9" s="93">
        <f t="shared" si="2"/>
        <v>1.25</v>
      </c>
      <c r="G9" s="95">
        <f t="shared" si="3"/>
        <v>1.5729166666666667</v>
      </c>
      <c r="H9" s="3">
        <f t="shared" si="4"/>
        <v>0.155</v>
      </c>
      <c r="I9" s="49">
        <f t="shared" si="11"/>
        <v>1.1407954545454546</v>
      </c>
      <c r="J9" s="24">
        <f t="shared" si="5"/>
        <v>1.2112499999999999</v>
      </c>
      <c r="K9" s="94">
        <f t="shared" si="6"/>
        <v>1.405</v>
      </c>
      <c r="M9" s="2">
        <f t="shared" si="7"/>
        <v>4.4737878787878786</v>
      </c>
      <c r="N9" s="2">
        <f t="shared" si="8"/>
        <v>4.4033333333333324</v>
      </c>
      <c r="O9" s="2">
        <f t="shared" si="9"/>
        <v>4.2095833333333328</v>
      </c>
      <c r="P9" s="2">
        <f t="shared" si="10"/>
        <v>4.0416666666666661</v>
      </c>
    </row>
    <row r="10" spans="1:16" x14ac:dyDescent="0.3">
      <c r="A10" s="99" t="s">
        <v>6</v>
      </c>
      <c r="B10" s="18">
        <v>424</v>
      </c>
      <c r="C10" s="42">
        <f t="shared" si="12"/>
        <v>52</v>
      </c>
      <c r="D10" s="93">
        <f t="shared" si="0"/>
        <v>1.0842803030303032</v>
      </c>
      <c r="E10" s="94">
        <f t="shared" si="1"/>
        <v>1.1645833333333333</v>
      </c>
      <c r="F10" s="93">
        <f t="shared" si="2"/>
        <v>1.3854166666666667</v>
      </c>
      <c r="G10" s="95">
        <f t="shared" si="3"/>
        <v>1.7534722222222223</v>
      </c>
      <c r="H10" s="3">
        <f t="shared" si="4"/>
        <v>0.17666666666666667</v>
      </c>
      <c r="I10" s="49">
        <f t="shared" si="11"/>
        <v>1.26094696969697</v>
      </c>
      <c r="J10" s="24">
        <f t="shared" si="5"/>
        <v>1.3412500000000001</v>
      </c>
      <c r="K10" s="94">
        <f t="shared" si="6"/>
        <v>1.5620833333333335</v>
      </c>
      <c r="M10" s="2">
        <f t="shared" si="7"/>
        <v>4.3536363636363635</v>
      </c>
      <c r="N10" s="2">
        <f t="shared" si="8"/>
        <v>4.2733333333333325</v>
      </c>
      <c r="O10" s="2">
        <f t="shared" si="9"/>
        <v>4.0524999999999993</v>
      </c>
      <c r="P10" s="2">
        <f t="shared" si="10"/>
        <v>3.8611111111111107</v>
      </c>
    </row>
    <row r="11" spans="1:16" x14ac:dyDescent="0.3">
      <c r="A11" s="99" t="s">
        <v>7</v>
      </c>
      <c r="B11" s="18">
        <v>466</v>
      </c>
      <c r="C11" s="42">
        <f t="shared" si="12"/>
        <v>42</v>
      </c>
      <c r="D11" s="93">
        <f t="shared" si="0"/>
        <v>1.1638257575757578</v>
      </c>
      <c r="E11" s="94">
        <f t="shared" si="1"/>
        <v>1.2520833333333332</v>
      </c>
      <c r="F11" s="93">
        <f t="shared" si="2"/>
        <v>1.4947916666666667</v>
      </c>
      <c r="G11" s="95">
        <f t="shared" si="3"/>
        <v>1.8993055555555556</v>
      </c>
      <c r="H11" s="3">
        <f t="shared" si="4"/>
        <v>0.19416666666666668</v>
      </c>
      <c r="I11" s="49">
        <f t="shared" si="11"/>
        <v>1.3579924242424244</v>
      </c>
      <c r="J11" s="24">
        <f t="shared" si="5"/>
        <v>1.4462499999999998</v>
      </c>
      <c r="K11" s="94">
        <f t="shared" si="6"/>
        <v>1.6889583333333333</v>
      </c>
      <c r="M11" s="2">
        <f t="shared" si="7"/>
        <v>4.2565909090909084</v>
      </c>
      <c r="N11" s="2">
        <f t="shared" si="8"/>
        <v>4.168333333333333</v>
      </c>
      <c r="O11" s="2">
        <f t="shared" si="9"/>
        <v>3.9256249999999993</v>
      </c>
      <c r="P11" s="2">
        <f t="shared" si="10"/>
        <v>3.7152777777777777</v>
      </c>
    </row>
    <row r="12" spans="1:16" x14ac:dyDescent="0.3">
      <c r="A12" s="99" t="s">
        <v>8</v>
      </c>
      <c r="B12" s="18">
        <v>511</v>
      </c>
      <c r="C12" s="42">
        <f t="shared" si="12"/>
        <v>45</v>
      </c>
      <c r="D12" s="93">
        <f t="shared" si="0"/>
        <v>1.2490530303030303</v>
      </c>
      <c r="E12" s="94">
        <f t="shared" si="1"/>
        <v>1.3458333333333334</v>
      </c>
      <c r="F12" s="93">
        <f t="shared" si="2"/>
        <v>1.6119791666666667</v>
      </c>
      <c r="G12" s="95">
        <f t="shared" si="3"/>
        <v>2.0555555555555554</v>
      </c>
      <c r="H12" s="3">
        <f t="shared" si="4"/>
        <v>0.21291666666666667</v>
      </c>
      <c r="I12" s="49">
        <f t="shared" si="11"/>
        <v>1.4619696969696969</v>
      </c>
      <c r="J12" s="24">
        <f t="shared" si="5"/>
        <v>1.5587500000000001</v>
      </c>
      <c r="K12" s="94">
        <f t="shared" si="6"/>
        <v>1.8248958333333334</v>
      </c>
      <c r="M12" s="2">
        <f t="shared" si="7"/>
        <v>4.1526136363636361</v>
      </c>
      <c r="N12" s="2">
        <f t="shared" si="8"/>
        <v>4.0558333333333332</v>
      </c>
      <c r="O12" s="2">
        <f t="shared" si="9"/>
        <v>3.7896874999999994</v>
      </c>
      <c r="P12" s="2">
        <f t="shared" si="10"/>
        <v>3.5590277777777777</v>
      </c>
    </row>
    <row r="13" spans="1:16" x14ac:dyDescent="0.3">
      <c r="A13" s="99" t="s">
        <v>9</v>
      </c>
      <c r="B13" s="18">
        <v>549</v>
      </c>
      <c r="C13" s="42">
        <f t="shared" si="12"/>
        <v>38</v>
      </c>
      <c r="D13" s="93">
        <f t="shared" si="0"/>
        <v>1.3210227272727273</v>
      </c>
      <c r="E13" s="94">
        <f t="shared" si="1"/>
        <v>1.425</v>
      </c>
      <c r="F13" s="93">
        <f t="shared" si="2"/>
        <v>1.7109375</v>
      </c>
      <c r="G13" s="95">
        <f t="shared" si="3"/>
        <v>2.1875</v>
      </c>
      <c r="H13" s="3">
        <f t="shared" si="4"/>
        <v>0.22875000000000001</v>
      </c>
      <c r="I13" s="49">
        <f t="shared" si="11"/>
        <v>1.5497727272727273</v>
      </c>
      <c r="J13" s="24">
        <f t="shared" si="5"/>
        <v>1.6537500000000001</v>
      </c>
      <c r="K13" s="94">
        <f t="shared" si="6"/>
        <v>1.9396875</v>
      </c>
      <c r="M13" s="2">
        <f t="shared" si="7"/>
        <v>4.0648106060606057</v>
      </c>
      <c r="N13" s="2">
        <f t="shared" si="8"/>
        <v>3.9608333333333334</v>
      </c>
      <c r="O13" s="2">
        <f t="shared" si="9"/>
        <v>3.6748958333333333</v>
      </c>
      <c r="P13" s="2">
        <f t="shared" si="10"/>
        <v>3.427083333333333</v>
      </c>
    </row>
    <row r="14" spans="1:16" x14ac:dyDescent="0.3">
      <c r="A14" s="99" t="s">
        <v>9</v>
      </c>
      <c r="B14" s="18">
        <v>553</v>
      </c>
      <c r="C14" s="42"/>
      <c r="D14" s="93">
        <f t="shared" si="0"/>
        <v>1.3285984848484849</v>
      </c>
      <c r="E14" s="94">
        <f t="shared" si="1"/>
        <v>1.4333333333333333</v>
      </c>
      <c r="F14" s="93">
        <f t="shared" si="2"/>
        <v>1.7213541666666667</v>
      </c>
      <c r="G14" s="95">
        <f t="shared" si="3"/>
        <v>2.2013888888888893</v>
      </c>
      <c r="H14" s="3">
        <f t="shared" si="4"/>
        <v>0.23041666666666669</v>
      </c>
      <c r="I14" s="49">
        <f t="shared" si="11"/>
        <v>1.5590151515151516</v>
      </c>
      <c r="J14" s="24">
        <f t="shared" si="5"/>
        <v>1.6637500000000001</v>
      </c>
      <c r="K14" s="94">
        <f t="shared" si="6"/>
        <v>1.9517708333333335</v>
      </c>
      <c r="M14" s="2">
        <f t="shared" si="7"/>
        <v>4.055568181818181</v>
      </c>
      <c r="N14" s="2">
        <f t="shared" si="8"/>
        <v>3.9508333333333328</v>
      </c>
      <c r="O14" s="2">
        <f t="shared" si="9"/>
        <v>3.6628124999999994</v>
      </c>
      <c r="P14" s="2">
        <f t="shared" si="10"/>
        <v>3.4131944444444438</v>
      </c>
    </row>
    <row r="15" spans="1:16" x14ac:dyDescent="0.3">
      <c r="A15" s="99" t="s">
        <v>10</v>
      </c>
      <c r="B15" s="18">
        <v>580</v>
      </c>
      <c r="C15" s="42">
        <f t="shared" si="12"/>
        <v>27</v>
      </c>
      <c r="D15" s="93">
        <f t="shared" si="0"/>
        <v>1.3797348484848484</v>
      </c>
      <c r="E15" s="94">
        <f t="shared" si="1"/>
        <v>1.4895833333333333</v>
      </c>
      <c r="F15" s="93">
        <f t="shared" si="2"/>
        <v>1.7916666666666667</v>
      </c>
      <c r="G15" s="95">
        <f t="shared" si="3"/>
        <v>2.2951388888888888</v>
      </c>
      <c r="H15" s="3">
        <f t="shared" si="4"/>
        <v>0.24166666666666667</v>
      </c>
      <c r="I15" s="49">
        <f t="shared" si="11"/>
        <v>1.6214015151515151</v>
      </c>
      <c r="J15" s="24">
        <f t="shared" si="5"/>
        <v>1.73125</v>
      </c>
      <c r="K15" s="94">
        <f t="shared" si="6"/>
        <v>2.0333333333333332</v>
      </c>
      <c r="M15" s="2">
        <f t="shared" si="7"/>
        <v>3.9931818181818177</v>
      </c>
      <c r="N15" s="2">
        <f t="shared" si="8"/>
        <v>3.8833333333333333</v>
      </c>
      <c r="O15" s="2">
        <f t="shared" si="9"/>
        <v>3.5812499999999994</v>
      </c>
      <c r="P15" s="2">
        <f t="shared" si="10"/>
        <v>3.3194444444444442</v>
      </c>
    </row>
    <row r="16" spans="1:16" x14ac:dyDescent="0.3">
      <c r="A16" s="99" t="s">
        <v>11</v>
      </c>
      <c r="B16" s="18">
        <v>620</v>
      </c>
      <c r="C16" s="42">
        <f t="shared" si="12"/>
        <v>40</v>
      </c>
      <c r="D16" s="93">
        <f t="shared" si="0"/>
        <v>1.4554924242424243</v>
      </c>
      <c r="E16" s="94">
        <f t="shared" si="1"/>
        <v>1.5729166666666667</v>
      </c>
      <c r="F16" s="93">
        <f t="shared" si="2"/>
        <v>1.8958333333333333</v>
      </c>
      <c r="G16" s="95">
        <f t="shared" si="3"/>
        <v>2.4340277777777777</v>
      </c>
      <c r="H16" s="3">
        <f t="shared" si="4"/>
        <v>0.25833333333333336</v>
      </c>
      <c r="I16" s="49">
        <f t="shared" si="11"/>
        <v>1.7138257575757576</v>
      </c>
      <c r="J16" s="24">
        <f t="shared" si="5"/>
        <v>1.83125</v>
      </c>
      <c r="K16" s="94">
        <f t="shared" si="6"/>
        <v>2.1541666666666668</v>
      </c>
      <c r="M16" s="2">
        <f t="shared" si="7"/>
        <v>3.900757575757575</v>
      </c>
      <c r="N16" s="2">
        <f t="shared" si="8"/>
        <v>3.7833333333333328</v>
      </c>
      <c r="O16" s="2">
        <f t="shared" si="9"/>
        <v>3.4604166666666667</v>
      </c>
      <c r="P16" s="2">
        <f t="shared" si="10"/>
        <v>3.1805555555555554</v>
      </c>
    </row>
    <row r="17" spans="1:16" x14ac:dyDescent="0.3">
      <c r="A17" s="99" t="s">
        <v>11</v>
      </c>
      <c r="B17" s="18">
        <v>620</v>
      </c>
      <c r="C17" s="42"/>
      <c r="D17" s="93">
        <f t="shared" si="0"/>
        <v>1.4554924242424243</v>
      </c>
      <c r="E17" s="94">
        <f t="shared" si="1"/>
        <v>1.5729166666666667</v>
      </c>
      <c r="F17" s="93">
        <f t="shared" si="2"/>
        <v>1.8958333333333333</v>
      </c>
      <c r="G17" s="95">
        <f t="shared" si="3"/>
        <v>2.4340277777777777</v>
      </c>
      <c r="H17" s="3">
        <f t="shared" si="4"/>
        <v>0.25833333333333336</v>
      </c>
      <c r="I17" s="49">
        <f t="shared" si="11"/>
        <v>1.7138257575757576</v>
      </c>
      <c r="J17" s="24">
        <f t="shared" si="5"/>
        <v>1.83125</v>
      </c>
      <c r="K17" s="94">
        <f t="shared" si="6"/>
        <v>2.1541666666666668</v>
      </c>
      <c r="M17" s="2">
        <f t="shared" si="7"/>
        <v>3.900757575757575</v>
      </c>
      <c r="N17" s="2">
        <f t="shared" si="8"/>
        <v>3.7833333333333328</v>
      </c>
      <c r="O17" s="2">
        <f t="shared" si="9"/>
        <v>3.4604166666666667</v>
      </c>
      <c r="P17" s="2">
        <f t="shared" si="10"/>
        <v>3.1805555555555554</v>
      </c>
    </row>
    <row r="18" spans="1:16" x14ac:dyDescent="0.3">
      <c r="A18" s="99" t="s">
        <v>12</v>
      </c>
      <c r="B18" s="18">
        <v>629</v>
      </c>
      <c r="C18" s="42">
        <f t="shared" si="12"/>
        <v>9</v>
      </c>
      <c r="D18" s="93">
        <f t="shared" si="0"/>
        <v>1.4725378787878787</v>
      </c>
      <c r="E18" s="94">
        <f t="shared" si="1"/>
        <v>1.5916666666666666</v>
      </c>
      <c r="F18" s="93">
        <f t="shared" si="2"/>
        <v>1.9192708333333333</v>
      </c>
      <c r="G18" s="95">
        <f t="shared" si="3"/>
        <v>2.4652777777777777</v>
      </c>
      <c r="H18" s="3">
        <f t="shared" si="4"/>
        <v>0.26208333333333333</v>
      </c>
      <c r="I18" s="49">
        <f t="shared" si="11"/>
        <v>1.7346212121212119</v>
      </c>
      <c r="J18" s="24">
        <f t="shared" si="5"/>
        <v>1.8537499999999998</v>
      </c>
      <c r="K18" s="94">
        <f t="shared" si="6"/>
        <v>2.1813541666666665</v>
      </c>
      <c r="M18" s="2">
        <f t="shared" si="7"/>
        <v>3.8799621212121207</v>
      </c>
      <c r="N18" s="2">
        <f t="shared" si="8"/>
        <v>3.7608333333333328</v>
      </c>
      <c r="O18" s="2">
        <f t="shared" si="9"/>
        <v>3.4332291666666666</v>
      </c>
      <c r="P18" s="2">
        <f t="shared" si="10"/>
        <v>3.1493055555555554</v>
      </c>
    </row>
    <row r="19" spans="1:16" x14ac:dyDescent="0.3">
      <c r="A19" s="99" t="s">
        <v>13</v>
      </c>
      <c r="B19" s="18">
        <v>653</v>
      </c>
      <c r="C19" s="42">
        <f t="shared" si="12"/>
        <v>24</v>
      </c>
      <c r="D19" s="93">
        <f t="shared" si="0"/>
        <v>1.5179924242424243</v>
      </c>
      <c r="E19" s="94">
        <f t="shared" si="1"/>
        <v>1.6416666666666666</v>
      </c>
      <c r="F19" s="93">
        <f t="shared" si="2"/>
        <v>1.9817708333333333</v>
      </c>
      <c r="G19" s="95">
        <f t="shared" si="3"/>
        <v>2.5486111111111112</v>
      </c>
      <c r="H19" s="3">
        <f t="shared" si="4"/>
        <v>0.27208333333333334</v>
      </c>
      <c r="I19" s="49">
        <f t="shared" si="11"/>
        <v>1.7900757575757575</v>
      </c>
      <c r="J19" s="24">
        <f t="shared" si="5"/>
        <v>1.9137499999999998</v>
      </c>
      <c r="K19" s="94">
        <f t="shared" si="6"/>
        <v>2.2538541666666667</v>
      </c>
      <c r="M19" s="2">
        <f t="shared" si="7"/>
        <v>3.8245075757575751</v>
      </c>
      <c r="N19" s="2">
        <f t="shared" si="8"/>
        <v>3.7008333333333332</v>
      </c>
      <c r="O19" s="2">
        <f t="shared" si="9"/>
        <v>3.3607291666666668</v>
      </c>
      <c r="P19" s="2">
        <f t="shared" si="10"/>
        <v>3.0659722222222219</v>
      </c>
    </row>
    <row r="20" spans="1:16" x14ac:dyDescent="0.3">
      <c r="A20" s="99" t="s">
        <v>14</v>
      </c>
      <c r="B20" s="18">
        <v>662</v>
      </c>
      <c r="C20" s="42">
        <f t="shared" si="12"/>
        <v>9</v>
      </c>
      <c r="D20" s="93">
        <f t="shared" si="0"/>
        <v>1.5350378787878787</v>
      </c>
      <c r="E20" s="94">
        <f t="shared" si="1"/>
        <v>1.6604166666666667</v>
      </c>
      <c r="F20" s="93">
        <f t="shared" si="2"/>
        <v>2.005208333333333</v>
      </c>
      <c r="G20" s="95">
        <f t="shared" si="3"/>
        <v>2.5798611111111112</v>
      </c>
      <c r="H20" s="3">
        <f t="shared" si="4"/>
        <v>0.27583333333333332</v>
      </c>
      <c r="I20" s="49">
        <f t="shared" si="11"/>
        <v>1.810871212121212</v>
      </c>
      <c r="J20" s="24">
        <f t="shared" si="5"/>
        <v>1.93625</v>
      </c>
      <c r="K20" s="94">
        <f t="shared" si="6"/>
        <v>2.2810416666666664</v>
      </c>
      <c r="M20" s="2">
        <f t="shared" si="7"/>
        <v>3.8037121212121208</v>
      </c>
      <c r="N20" s="2">
        <f t="shared" si="8"/>
        <v>3.6783333333333332</v>
      </c>
      <c r="O20" s="2">
        <f t="shared" si="9"/>
        <v>3.3335416666666666</v>
      </c>
      <c r="P20" s="2">
        <f t="shared" si="10"/>
        <v>3.0347222222222219</v>
      </c>
    </row>
    <row r="21" spans="1:16" x14ac:dyDescent="0.3">
      <c r="A21" s="99" t="s">
        <v>15</v>
      </c>
      <c r="B21" s="18">
        <v>700</v>
      </c>
      <c r="C21" s="42">
        <f t="shared" si="12"/>
        <v>38</v>
      </c>
      <c r="D21" s="93">
        <f t="shared" si="0"/>
        <v>1.6070075757575757</v>
      </c>
      <c r="E21" s="94">
        <f t="shared" si="1"/>
        <v>1.7395833333333333</v>
      </c>
      <c r="F21" s="93">
        <f t="shared" si="2"/>
        <v>2.104166666666667</v>
      </c>
      <c r="G21" s="95">
        <f t="shared" si="3"/>
        <v>2.7118055555555558</v>
      </c>
      <c r="H21" s="3">
        <f t="shared" si="4"/>
        <v>0.29166666666666669</v>
      </c>
      <c r="I21" s="49">
        <f t="shared" si="11"/>
        <v>1.8986742424242424</v>
      </c>
      <c r="J21" s="24">
        <f t="shared" si="5"/>
        <v>2.03125</v>
      </c>
      <c r="K21" s="94">
        <f t="shared" si="6"/>
        <v>2.3958333333333335</v>
      </c>
      <c r="M21" s="2">
        <f t="shared" si="7"/>
        <v>3.7159090909090913</v>
      </c>
      <c r="N21" s="2">
        <f t="shared" si="8"/>
        <v>3.5833333333333335</v>
      </c>
      <c r="O21" s="2">
        <f t="shared" si="9"/>
        <v>3.2187499999999996</v>
      </c>
      <c r="P21" s="2">
        <f t="shared" si="10"/>
        <v>2.9027777777777772</v>
      </c>
    </row>
    <row r="22" spans="1:16" x14ac:dyDescent="0.3">
      <c r="A22" s="99" t="s">
        <v>16</v>
      </c>
      <c r="B22" s="18">
        <v>724</v>
      </c>
      <c r="C22" s="42">
        <f t="shared" si="12"/>
        <v>24</v>
      </c>
      <c r="D22" s="93">
        <f t="shared" si="0"/>
        <v>1.6524621212121211</v>
      </c>
      <c r="E22" s="94">
        <f t="shared" si="1"/>
        <v>1.7895833333333335</v>
      </c>
      <c r="F22" s="93">
        <f t="shared" si="2"/>
        <v>2.166666666666667</v>
      </c>
      <c r="G22" s="95">
        <f t="shared" si="3"/>
        <v>2.7951388888888888</v>
      </c>
      <c r="H22" s="3">
        <f t="shared" si="4"/>
        <v>0.30166666666666669</v>
      </c>
      <c r="I22" s="49">
        <f t="shared" si="11"/>
        <v>1.9541287878787879</v>
      </c>
      <c r="J22" s="24">
        <f t="shared" si="5"/>
        <v>2.0912500000000001</v>
      </c>
      <c r="K22" s="94">
        <f t="shared" si="6"/>
        <v>2.4683333333333337</v>
      </c>
      <c r="M22" s="2">
        <f t="shared" si="7"/>
        <v>3.6604545454545452</v>
      </c>
      <c r="N22" s="2">
        <f t="shared" si="8"/>
        <v>3.5233333333333325</v>
      </c>
      <c r="O22" s="2">
        <f t="shared" si="9"/>
        <v>3.1462499999999993</v>
      </c>
      <c r="P22" s="2">
        <f t="shared" si="10"/>
        <v>2.8194444444444442</v>
      </c>
    </row>
    <row r="23" spans="1:16" x14ac:dyDescent="0.3">
      <c r="A23" s="99" t="s">
        <v>17</v>
      </c>
      <c r="B23" s="18">
        <v>762</v>
      </c>
      <c r="C23" s="42">
        <f t="shared" si="12"/>
        <v>38</v>
      </c>
      <c r="D23" s="93">
        <f t="shared" si="0"/>
        <v>1.7244318181818181</v>
      </c>
      <c r="E23" s="94">
        <f t="shared" si="1"/>
        <v>1.8687500000000001</v>
      </c>
      <c r="F23" s="93">
        <f t="shared" si="2"/>
        <v>2.265625</v>
      </c>
      <c r="G23" s="95">
        <f t="shared" si="3"/>
        <v>2.9270833333333335</v>
      </c>
      <c r="H23" s="3">
        <f t="shared" si="4"/>
        <v>0.3175</v>
      </c>
      <c r="I23" s="49">
        <f t="shared" si="11"/>
        <v>2.0419318181818182</v>
      </c>
      <c r="J23" s="24">
        <f t="shared" si="5"/>
        <v>2.1862500000000002</v>
      </c>
      <c r="K23" s="94">
        <f t="shared" si="6"/>
        <v>2.5831249999999999</v>
      </c>
      <c r="M23" s="2">
        <f t="shared" si="7"/>
        <v>3.5726515151515148</v>
      </c>
      <c r="N23" s="2">
        <f t="shared" si="8"/>
        <v>3.4283333333333328</v>
      </c>
      <c r="O23" s="2">
        <f t="shared" si="9"/>
        <v>3.0314583333333331</v>
      </c>
      <c r="P23" s="2">
        <f t="shared" si="10"/>
        <v>2.6874999999999996</v>
      </c>
    </row>
    <row r="24" spans="1:16" x14ac:dyDescent="0.3">
      <c r="A24" s="99" t="s">
        <v>18</v>
      </c>
      <c r="B24" s="18">
        <v>806</v>
      </c>
      <c r="C24" s="42">
        <f t="shared" si="12"/>
        <v>44</v>
      </c>
      <c r="D24" s="93">
        <f t="shared" si="0"/>
        <v>1.8077651515151514</v>
      </c>
      <c r="E24" s="94">
        <f t="shared" si="1"/>
        <v>1.9604166666666665</v>
      </c>
      <c r="F24" s="93">
        <f t="shared" si="2"/>
        <v>2.3802083333333335</v>
      </c>
      <c r="G24" s="95">
        <f t="shared" si="3"/>
        <v>3.0798611111111112</v>
      </c>
      <c r="H24" s="3">
        <f t="shared" si="4"/>
        <v>0.33583333333333337</v>
      </c>
      <c r="I24" s="49">
        <f t="shared" si="11"/>
        <v>2.1435984848484848</v>
      </c>
      <c r="J24" s="24">
        <f t="shared" si="5"/>
        <v>2.2962499999999997</v>
      </c>
      <c r="K24" s="94">
        <f t="shared" si="6"/>
        <v>2.7160416666666669</v>
      </c>
      <c r="M24" s="2">
        <f t="shared" si="7"/>
        <v>3.4709848484848482</v>
      </c>
      <c r="N24" s="2">
        <f t="shared" si="8"/>
        <v>3.3183333333333334</v>
      </c>
      <c r="O24" s="2">
        <f t="shared" si="9"/>
        <v>2.8985416666666661</v>
      </c>
      <c r="P24" s="2">
        <f t="shared" si="10"/>
        <v>2.5347222222222219</v>
      </c>
    </row>
    <row r="25" spans="1:16" x14ac:dyDescent="0.3">
      <c r="A25" s="99" t="s">
        <v>19</v>
      </c>
      <c r="B25" s="18">
        <v>845</v>
      </c>
      <c r="C25" s="42">
        <f t="shared" si="12"/>
        <v>39</v>
      </c>
      <c r="D25" s="93">
        <f t="shared" si="0"/>
        <v>1.8816287878787878</v>
      </c>
      <c r="E25" s="94">
        <f t="shared" si="1"/>
        <v>2.041666666666667</v>
      </c>
      <c r="F25" s="93">
        <f t="shared" si="2"/>
        <v>2.4817708333333335</v>
      </c>
      <c r="G25" s="95">
        <f t="shared" si="3"/>
        <v>3.2152777777777781</v>
      </c>
      <c r="H25" s="3">
        <f t="shared" si="4"/>
        <v>0.3520833333333333</v>
      </c>
      <c r="I25" s="49">
        <f t="shared" si="11"/>
        <v>2.2337121212121209</v>
      </c>
      <c r="J25" s="24">
        <f t="shared" si="5"/>
        <v>2.3937500000000003</v>
      </c>
      <c r="K25" s="94">
        <f t="shared" si="6"/>
        <v>2.8338541666666668</v>
      </c>
      <c r="M25" s="2">
        <f t="shared" si="7"/>
        <v>3.3808712121212117</v>
      </c>
      <c r="N25" s="2">
        <f t="shared" si="8"/>
        <v>3.2208333333333328</v>
      </c>
      <c r="O25" s="2">
        <f t="shared" si="9"/>
        <v>2.7807291666666663</v>
      </c>
      <c r="P25" s="2">
        <f t="shared" si="10"/>
        <v>2.3993055555555549</v>
      </c>
    </row>
    <row r="26" spans="1:16" x14ac:dyDescent="0.3">
      <c r="A26" s="99" t="s">
        <v>20</v>
      </c>
      <c r="B26" s="18">
        <v>870</v>
      </c>
      <c r="C26" s="42">
        <f t="shared" si="12"/>
        <v>25</v>
      </c>
      <c r="D26" s="93">
        <f t="shared" si="0"/>
        <v>1.9289772727272727</v>
      </c>
      <c r="E26" s="94">
        <f t="shared" si="1"/>
        <v>2.09375</v>
      </c>
      <c r="F26" s="93">
        <f t="shared" si="2"/>
        <v>2.546875</v>
      </c>
      <c r="G26" s="95">
        <f t="shared" si="3"/>
        <v>3.3020833333333335</v>
      </c>
      <c r="H26" s="3">
        <f t="shared" si="4"/>
        <v>0.36249999999999999</v>
      </c>
      <c r="I26" s="49">
        <f t="shared" si="11"/>
        <v>2.2914772727272728</v>
      </c>
      <c r="J26" s="24">
        <f t="shared" si="5"/>
        <v>2.4562499999999998</v>
      </c>
      <c r="K26" s="94">
        <f t="shared" si="6"/>
        <v>2.9093749999999998</v>
      </c>
      <c r="M26" s="2">
        <f t="shared" si="7"/>
        <v>3.3231060606060607</v>
      </c>
      <c r="N26" s="2">
        <f t="shared" si="8"/>
        <v>3.1583333333333332</v>
      </c>
      <c r="O26" s="2">
        <f t="shared" si="9"/>
        <v>2.7052083333333332</v>
      </c>
      <c r="P26" s="2">
        <f t="shared" si="10"/>
        <v>2.3124999999999996</v>
      </c>
    </row>
    <row r="27" spans="1:16" x14ac:dyDescent="0.3">
      <c r="A27" s="99" t="s">
        <v>21</v>
      </c>
      <c r="B27" s="18">
        <v>894</v>
      </c>
      <c r="C27" s="42">
        <f t="shared" si="12"/>
        <v>24</v>
      </c>
      <c r="D27" s="93">
        <f t="shared" si="0"/>
        <v>1.9744318181818181</v>
      </c>
      <c r="E27" s="94">
        <f t="shared" si="1"/>
        <v>2.1437499999999998</v>
      </c>
      <c r="F27" s="93">
        <f t="shared" si="2"/>
        <v>2.609375</v>
      </c>
      <c r="G27" s="95">
        <f t="shared" si="3"/>
        <v>3.3854166666666665</v>
      </c>
      <c r="H27" s="3">
        <f t="shared" si="4"/>
        <v>0.3725</v>
      </c>
      <c r="I27" s="49">
        <f t="shared" si="11"/>
        <v>2.346931818181818</v>
      </c>
      <c r="J27" s="24">
        <f t="shared" si="5"/>
        <v>2.5162499999999999</v>
      </c>
      <c r="K27" s="94">
        <f t="shared" si="6"/>
        <v>2.9818750000000001</v>
      </c>
      <c r="M27" s="2">
        <f t="shared" si="7"/>
        <v>3.2676515151515146</v>
      </c>
      <c r="N27" s="2">
        <f t="shared" si="8"/>
        <v>3.0983333333333332</v>
      </c>
      <c r="O27" s="2">
        <f t="shared" si="9"/>
        <v>2.632708333333333</v>
      </c>
      <c r="P27" s="2">
        <f t="shared" si="10"/>
        <v>2.2291666666666665</v>
      </c>
    </row>
    <row r="28" spans="1:16" x14ac:dyDescent="0.3">
      <c r="A28" s="99" t="s">
        <v>10</v>
      </c>
      <c r="B28" s="18">
        <v>954</v>
      </c>
      <c r="C28" s="42">
        <f t="shared" si="12"/>
        <v>60</v>
      </c>
      <c r="D28" s="93">
        <f t="shared" si="0"/>
        <v>2.0880681818181817</v>
      </c>
      <c r="E28" s="94">
        <f t="shared" si="1"/>
        <v>2.2687499999999998</v>
      </c>
      <c r="F28" s="93">
        <f t="shared" si="2"/>
        <v>2.765625</v>
      </c>
      <c r="G28" s="95">
        <f t="shared" si="3"/>
        <v>3.59375</v>
      </c>
      <c r="H28" s="3">
        <f t="shared" si="4"/>
        <v>0.39749999999999996</v>
      </c>
      <c r="I28" s="49">
        <f t="shared" si="11"/>
        <v>2.4855681818181816</v>
      </c>
      <c r="J28" s="24">
        <f t="shared" si="5"/>
        <v>2.6662499999999998</v>
      </c>
      <c r="K28" s="94">
        <f t="shared" si="6"/>
        <v>3.163125</v>
      </c>
      <c r="M28" s="2">
        <f t="shared" si="7"/>
        <v>3.1290151515151514</v>
      </c>
      <c r="N28" s="2">
        <f t="shared" si="8"/>
        <v>2.9483333333333333</v>
      </c>
      <c r="O28" s="2">
        <f t="shared" si="9"/>
        <v>2.4514583333333331</v>
      </c>
      <c r="P28" s="2">
        <f t="shared" si="10"/>
        <v>2.020833333333333</v>
      </c>
    </row>
    <row r="29" spans="1:16" x14ac:dyDescent="0.3">
      <c r="A29" s="99" t="s">
        <v>9</v>
      </c>
      <c r="B29" s="18">
        <v>981</v>
      </c>
      <c r="C29" s="42">
        <f t="shared" si="12"/>
        <v>27</v>
      </c>
      <c r="D29" s="93">
        <f t="shared" si="0"/>
        <v>2.1392045454545459</v>
      </c>
      <c r="E29" s="94">
        <f t="shared" si="1"/>
        <v>2.3249999999999997</v>
      </c>
      <c r="F29" s="93">
        <f t="shared" si="2"/>
        <v>2.8359375</v>
      </c>
      <c r="G29" s="95">
        <f t="shared" si="3"/>
        <v>3.6875</v>
      </c>
      <c r="H29" s="3">
        <f t="shared" si="4"/>
        <v>0.40875</v>
      </c>
      <c r="I29" s="49">
        <f t="shared" si="11"/>
        <v>2.5479545454545458</v>
      </c>
      <c r="J29" s="24">
        <f t="shared" si="5"/>
        <v>2.7337499999999997</v>
      </c>
      <c r="K29" s="94">
        <f t="shared" si="6"/>
        <v>3.2446874999999999</v>
      </c>
      <c r="M29" s="2">
        <f t="shared" si="7"/>
        <v>3.0666287878787872</v>
      </c>
      <c r="N29" s="2">
        <f t="shared" si="8"/>
        <v>2.8808333333333334</v>
      </c>
      <c r="O29" s="2">
        <f t="shared" si="9"/>
        <v>2.3698958333333331</v>
      </c>
      <c r="P29" s="2">
        <f t="shared" si="10"/>
        <v>1.927083333333333</v>
      </c>
    </row>
    <row r="30" spans="1:16" x14ac:dyDescent="0.3">
      <c r="A30" s="99" t="s">
        <v>9</v>
      </c>
      <c r="B30" s="18">
        <v>981</v>
      </c>
      <c r="C30" s="42">
        <f t="shared" si="12"/>
        <v>0</v>
      </c>
      <c r="D30" s="93">
        <f t="shared" si="0"/>
        <v>2.1392045454545459</v>
      </c>
      <c r="E30" s="94">
        <f t="shared" si="1"/>
        <v>2.3249999999999997</v>
      </c>
      <c r="F30" s="93">
        <f t="shared" si="2"/>
        <v>2.8359375</v>
      </c>
      <c r="G30" s="95">
        <f t="shared" si="3"/>
        <v>3.6875</v>
      </c>
      <c r="H30" s="3">
        <f t="shared" si="4"/>
        <v>0.40875</v>
      </c>
      <c r="I30" s="49">
        <f t="shared" si="11"/>
        <v>2.5479545454545458</v>
      </c>
      <c r="J30" s="24">
        <f t="shared" si="5"/>
        <v>2.7337499999999997</v>
      </c>
      <c r="K30" s="94">
        <f t="shared" si="6"/>
        <v>3.2446874999999999</v>
      </c>
      <c r="M30" s="2">
        <f t="shared" si="7"/>
        <v>3.0666287878787872</v>
      </c>
      <c r="N30" s="2">
        <f t="shared" si="8"/>
        <v>2.8808333333333334</v>
      </c>
      <c r="O30" s="2">
        <f t="shared" si="9"/>
        <v>2.3698958333333331</v>
      </c>
      <c r="P30" s="2">
        <f t="shared" si="10"/>
        <v>1.927083333333333</v>
      </c>
    </row>
    <row r="31" spans="1:16" x14ac:dyDescent="0.3">
      <c r="A31" s="99" t="s">
        <v>8</v>
      </c>
      <c r="B31" s="18">
        <v>1026</v>
      </c>
      <c r="C31" s="42">
        <f t="shared" si="12"/>
        <v>45</v>
      </c>
      <c r="D31" s="93">
        <f t="shared" si="0"/>
        <v>2.2244318181818183</v>
      </c>
      <c r="E31" s="94">
        <f t="shared" si="1"/>
        <v>2.4187499999999997</v>
      </c>
      <c r="F31" s="93">
        <f t="shared" si="2"/>
        <v>2.953125</v>
      </c>
      <c r="G31" s="95">
        <f t="shared" si="3"/>
        <v>3.84375</v>
      </c>
      <c r="H31" s="3">
        <f t="shared" si="4"/>
        <v>0.42749999999999999</v>
      </c>
      <c r="I31" s="49">
        <f t="shared" si="11"/>
        <v>2.6519318181818186</v>
      </c>
      <c r="J31" s="24">
        <f t="shared" si="5"/>
        <v>2.8462499999999995</v>
      </c>
      <c r="K31" s="94">
        <f t="shared" si="6"/>
        <v>3.3806250000000002</v>
      </c>
      <c r="M31" s="2">
        <f t="shared" si="7"/>
        <v>2.9626515151515145</v>
      </c>
      <c r="N31" s="2">
        <f t="shared" si="8"/>
        <v>2.7683333333333335</v>
      </c>
      <c r="O31" s="2">
        <f t="shared" si="9"/>
        <v>2.2339583333333328</v>
      </c>
      <c r="P31" s="2">
        <f t="shared" si="10"/>
        <v>1.770833333333333</v>
      </c>
    </row>
    <row r="32" spans="1:16" x14ac:dyDescent="0.3">
      <c r="A32" s="99" t="s">
        <v>7</v>
      </c>
      <c r="B32" s="18">
        <v>1067</v>
      </c>
      <c r="C32" s="42">
        <f t="shared" si="12"/>
        <v>41</v>
      </c>
      <c r="D32" s="93">
        <f t="shared" si="0"/>
        <v>2.3020833333333335</v>
      </c>
      <c r="E32" s="94">
        <f t="shared" si="1"/>
        <v>2.5041666666666669</v>
      </c>
      <c r="F32" s="93">
        <f t="shared" si="2"/>
        <v>3.0598958333333335</v>
      </c>
      <c r="G32" s="95">
        <f t="shared" si="3"/>
        <v>3.9861111111111112</v>
      </c>
      <c r="H32" s="3">
        <f t="shared" si="4"/>
        <v>0.44458333333333333</v>
      </c>
      <c r="I32" s="49">
        <f t="shared" si="11"/>
        <v>2.746666666666667</v>
      </c>
      <c r="J32" s="24">
        <f t="shared" si="5"/>
        <v>2.9487500000000004</v>
      </c>
      <c r="K32" s="94">
        <f t="shared" si="6"/>
        <v>3.504479166666667</v>
      </c>
      <c r="M32" s="2">
        <f t="shared" si="7"/>
        <v>2.867916666666666</v>
      </c>
      <c r="N32" s="2">
        <f t="shared" si="8"/>
        <v>2.6658333333333326</v>
      </c>
      <c r="O32" s="2">
        <f t="shared" si="9"/>
        <v>2.110104166666666</v>
      </c>
      <c r="P32" s="2">
        <f t="shared" si="10"/>
        <v>1.6284722222222219</v>
      </c>
    </row>
    <row r="33" spans="1:16" x14ac:dyDescent="0.3">
      <c r="A33" s="99" t="s">
        <v>6</v>
      </c>
      <c r="B33" s="18">
        <v>1109</v>
      </c>
      <c r="C33" s="42">
        <f t="shared" si="12"/>
        <v>42</v>
      </c>
      <c r="D33" s="93">
        <f t="shared" si="0"/>
        <v>2.3816287878787876</v>
      </c>
      <c r="E33" s="94">
        <f t="shared" si="1"/>
        <v>2.5916666666666668</v>
      </c>
      <c r="F33" s="93">
        <f t="shared" si="2"/>
        <v>3.1692708333333335</v>
      </c>
      <c r="G33" s="95">
        <f t="shared" si="3"/>
        <v>4.1319444444444446</v>
      </c>
      <c r="H33" s="3">
        <f t="shared" si="4"/>
        <v>0.46208333333333335</v>
      </c>
      <c r="I33" s="49">
        <f t="shared" si="11"/>
        <v>2.8437121212121208</v>
      </c>
      <c r="J33" s="24">
        <f t="shared" si="5"/>
        <v>3.05375</v>
      </c>
      <c r="K33" s="94">
        <f t="shared" si="6"/>
        <v>3.6313541666666667</v>
      </c>
      <c r="M33" s="2">
        <f t="shared" si="7"/>
        <v>2.7708712121212122</v>
      </c>
      <c r="N33" s="2">
        <f t="shared" si="8"/>
        <v>2.5608333333333331</v>
      </c>
      <c r="O33" s="2">
        <f t="shared" si="9"/>
        <v>1.9832291666666662</v>
      </c>
      <c r="P33" s="2">
        <f t="shared" si="10"/>
        <v>1.4826388888888884</v>
      </c>
    </row>
    <row r="34" spans="1:16" x14ac:dyDescent="0.3">
      <c r="A34" s="99" t="s">
        <v>5</v>
      </c>
      <c r="B34" s="18">
        <v>1158</v>
      </c>
      <c r="C34" s="42">
        <f t="shared" si="12"/>
        <v>49</v>
      </c>
      <c r="D34" s="93">
        <f t="shared" si="0"/>
        <v>2.4744318181818179</v>
      </c>
      <c r="E34" s="94">
        <f t="shared" si="1"/>
        <v>2.6937500000000001</v>
      </c>
      <c r="F34" s="93">
        <f t="shared" si="2"/>
        <v>3.296875</v>
      </c>
      <c r="G34" s="95">
        <f t="shared" si="3"/>
        <v>4.302083333333333</v>
      </c>
      <c r="H34" s="3">
        <f t="shared" si="4"/>
        <v>0.48249999999999998</v>
      </c>
      <c r="I34" s="49">
        <f t="shared" si="11"/>
        <v>2.9569318181818178</v>
      </c>
      <c r="J34" s="24">
        <f t="shared" si="5"/>
        <v>3.17625</v>
      </c>
      <c r="K34" s="94">
        <f t="shared" si="6"/>
        <v>3.7793749999999999</v>
      </c>
      <c r="M34" s="2">
        <f t="shared" si="7"/>
        <v>2.6576515151515152</v>
      </c>
      <c r="N34" s="2">
        <f t="shared" si="8"/>
        <v>2.438333333333333</v>
      </c>
      <c r="O34" s="2">
        <f t="shared" si="9"/>
        <v>1.8352083333333331</v>
      </c>
      <c r="P34" s="2">
        <f t="shared" si="10"/>
        <v>1.3125</v>
      </c>
    </row>
    <row r="35" spans="1:16" x14ac:dyDescent="0.3">
      <c r="A35" s="99" t="s">
        <v>4</v>
      </c>
      <c r="B35" s="18">
        <v>1227</v>
      </c>
      <c r="C35" s="42">
        <f t="shared" si="12"/>
        <v>69</v>
      </c>
      <c r="D35" s="93">
        <f t="shared" si="0"/>
        <v>2.6051136363636362</v>
      </c>
      <c r="E35" s="94">
        <f t="shared" si="1"/>
        <v>2.8374999999999999</v>
      </c>
      <c r="F35" s="93">
        <f t="shared" si="2"/>
        <v>3.4765625</v>
      </c>
      <c r="G35" s="95">
        <f t="shared" si="3"/>
        <v>4.541666666666667</v>
      </c>
      <c r="H35" s="3">
        <f t="shared" si="4"/>
        <v>0.51124999999999998</v>
      </c>
      <c r="I35" s="49">
        <f t="shared" si="11"/>
        <v>3.1163636363636362</v>
      </c>
      <c r="J35" s="24">
        <f t="shared" si="5"/>
        <v>3.3487499999999999</v>
      </c>
      <c r="K35" s="94">
        <f t="shared" si="6"/>
        <v>3.9878125</v>
      </c>
      <c r="M35" s="2">
        <f t="shared" si="7"/>
        <v>2.4982196969696968</v>
      </c>
      <c r="N35" s="2">
        <f t="shared" si="8"/>
        <v>2.2658333333333331</v>
      </c>
      <c r="O35" s="2">
        <f t="shared" si="9"/>
        <v>1.6267708333333331</v>
      </c>
      <c r="P35" s="2">
        <f t="shared" si="10"/>
        <v>1.0729166666666661</v>
      </c>
    </row>
    <row r="36" spans="1:16" x14ac:dyDescent="0.3">
      <c r="A36" s="99" t="s">
        <v>3</v>
      </c>
      <c r="B36" s="18">
        <v>1286</v>
      </c>
      <c r="C36" s="42">
        <f t="shared" si="12"/>
        <v>59</v>
      </c>
      <c r="D36" s="93">
        <f t="shared" si="0"/>
        <v>2.7168560606060606</v>
      </c>
      <c r="E36" s="94">
        <f t="shared" si="1"/>
        <v>2.9604166666666667</v>
      </c>
      <c r="F36" s="93">
        <f t="shared" si="2"/>
        <v>3.6302083333333335</v>
      </c>
      <c r="G36" s="95">
        <f t="shared" si="3"/>
        <v>4.7465277777777777</v>
      </c>
      <c r="H36" s="3">
        <f t="shared" si="4"/>
        <v>0.53583333333333327</v>
      </c>
      <c r="I36" s="49">
        <f t="shared" si="11"/>
        <v>3.2526893939393937</v>
      </c>
      <c r="J36" s="24">
        <f t="shared" si="5"/>
        <v>3.4962499999999999</v>
      </c>
      <c r="K36" s="94">
        <f t="shared" si="6"/>
        <v>4.1660416666666666</v>
      </c>
      <c r="M36" s="2">
        <f t="shared" si="7"/>
        <v>2.3618939393939393</v>
      </c>
      <c r="N36" s="2">
        <f t="shared" si="8"/>
        <v>2.1183333333333332</v>
      </c>
      <c r="O36" s="2">
        <f t="shared" si="9"/>
        <v>1.4485416666666664</v>
      </c>
      <c r="P36" s="2">
        <f t="shared" si="10"/>
        <v>0.86805555555555536</v>
      </c>
    </row>
    <row r="37" spans="1:16" x14ac:dyDescent="0.3">
      <c r="A37" s="99" t="s">
        <v>2</v>
      </c>
      <c r="B37" s="18">
        <v>1312</v>
      </c>
      <c r="C37" s="42">
        <f t="shared" si="12"/>
        <v>26</v>
      </c>
      <c r="D37" s="93">
        <f t="shared" si="0"/>
        <v>2.7660984848484849</v>
      </c>
      <c r="E37" s="94">
        <f t="shared" si="1"/>
        <v>3.0145833333333329</v>
      </c>
      <c r="F37" s="93">
        <f t="shared" si="2"/>
        <v>3.6979166666666665</v>
      </c>
      <c r="G37" s="95">
        <f t="shared" si="3"/>
        <v>4.8368055555555554</v>
      </c>
      <c r="H37" s="3">
        <f t="shared" si="4"/>
        <v>0.54666666666666663</v>
      </c>
      <c r="I37" s="49">
        <f t="shared" si="11"/>
        <v>3.3127651515151513</v>
      </c>
      <c r="J37" s="24">
        <f t="shared" si="5"/>
        <v>3.5612499999999994</v>
      </c>
      <c r="K37" s="94">
        <f t="shared" si="6"/>
        <v>4.2445833333333329</v>
      </c>
      <c r="M37" s="2">
        <f t="shared" si="7"/>
        <v>2.3018181818181818</v>
      </c>
      <c r="N37" s="2">
        <f t="shared" si="8"/>
        <v>2.0533333333333337</v>
      </c>
      <c r="O37" s="2">
        <f t="shared" si="9"/>
        <v>1.3699999999999999</v>
      </c>
      <c r="P37" s="2">
        <f t="shared" si="10"/>
        <v>0.77777777777777768</v>
      </c>
    </row>
    <row r="38" spans="1:16" x14ac:dyDescent="0.3">
      <c r="A38" s="99" t="s">
        <v>1</v>
      </c>
      <c r="B38" s="18">
        <v>1342</v>
      </c>
      <c r="C38" s="42">
        <f t="shared" si="12"/>
        <v>30</v>
      </c>
      <c r="D38" s="93">
        <f t="shared" si="0"/>
        <v>2.8229166666666665</v>
      </c>
      <c r="E38" s="94">
        <f t="shared" si="1"/>
        <v>3.0770833333333329</v>
      </c>
      <c r="F38" s="93">
        <f t="shared" si="2"/>
        <v>3.7760416666666665</v>
      </c>
      <c r="G38" s="95">
        <f t="shared" si="3"/>
        <v>4.9409722222222223</v>
      </c>
      <c r="H38" s="3">
        <f t="shared" si="4"/>
        <v>0.5591666666666667</v>
      </c>
      <c r="I38" s="49">
        <f t="shared" si="11"/>
        <v>3.3820833333333331</v>
      </c>
      <c r="J38" s="24">
        <f t="shared" si="5"/>
        <v>3.6362499999999995</v>
      </c>
      <c r="K38" s="94">
        <f t="shared" si="6"/>
        <v>4.3352083333333331</v>
      </c>
      <c r="M38" s="2">
        <f t="shared" si="7"/>
        <v>2.2324999999999999</v>
      </c>
      <c r="N38" s="2">
        <f t="shared" si="8"/>
        <v>1.9783333333333335</v>
      </c>
      <c r="O38" s="2">
        <f t="shared" si="9"/>
        <v>1.2793749999999999</v>
      </c>
      <c r="P38" s="2">
        <f t="shared" si="10"/>
        <v>0.67361111111111072</v>
      </c>
    </row>
    <row r="39" spans="1:16" x14ac:dyDescent="0.3">
      <c r="A39" s="99" t="s">
        <v>22</v>
      </c>
      <c r="B39" s="18">
        <v>1407</v>
      </c>
      <c r="C39" s="42">
        <f t="shared" si="12"/>
        <v>65</v>
      </c>
      <c r="D39" s="93">
        <f t="shared" si="0"/>
        <v>2.9460227272727271</v>
      </c>
      <c r="E39" s="94">
        <f t="shared" si="1"/>
        <v>3.2124999999999999</v>
      </c>
      <c r="F39" s="93">
        <f t="shared" si="2"/>
        <v>3.9453125</v>
      </c>
      <c r="G39" s="95">
        <f t="shared" si="3"/>
        <v>5.166666666666667</v>
      </c>
      <c r="H39" s="3">
        <f t="shared" si="4"/>
        <v>0.58625000000000005</v>
      </c>
      <c r="I39" s="49">
        <f t="shared" si="11"/>
        <v>3.5322727272727272</v>
      </c>
      <c r="J39" s="24">
        <f t="shared" si="5"/>
        <v>3.7987500000000001</v>
      </c>
      <c r="K39" s="94">
        <f t="shared" si="6"/>
        <v>4.5315624999999997</v>
      </c>
      <c r="M39" s="2">
        <f t="shared" si="7"/>
        <v>2.0823106060606058</v>
      </c>
      <c r="N39" s="2">
        <f t="shared" si="8"/>
        <v>1.815833333333333</v>
      </c>
      <c r="O39" s="2">
        <f t="shared" si="9"/>
        <v>1.0830208333333329</v>
      </c>
      <c r="P39" s="2">
        <f t="shared" si="10"/>
        <v>0.44791666666666607</v>
      </c>
    </row>
    <row r="40" spans="1:16" x14ac:dyDescent="0.3">
      <c r="A40" s="99" t="s">
        <v>0</v>
      </c>
      <c r="B40" s="18">
        <v>1445</v>
      </c>
      <c r="C40" s="42">
        <f t="shared" si="12"/>
        <v>38</v>
      </c>
      <c r="D40" s="93">
        <f t="shared" si="0"/>
        <v>3.0179924242424243</v>
      </c>
      <c r="E40" s="94">
        <f t="shared" si="1"/>
        <v>3.2916666666666665</v>
      </c>
      <c r="F40" s="93">
        <f t="shared" si="2"/>
        <v>4.0442708333333339</v>
      </c>
      <c r="G40" s="95">
        <f t="shared" si="3"/>
        <v>5.2986111111111116</v>
      </c>
      <c r="H40" s="3">
        <f t="shared" si="4"/>
        <v>0.6020833333333333</v>
      </c>
      <c r="I40" s="49">
        <f t="shared" si="11"/>
        <v>3.6200757575757576</v>
      </c>
      <c r="J40" s="24">
        <f t="shared" si="5"/>
        <v>3.8937499999999998</v>
      </c>
      <c r="K40" s="94">
        <f t="shared" si="6"/>
        <v>4.6463541666666668</v>
      </c>
      <c r="M40" s="2">
        <f t="shared" si="7"/>
        <v>1.9945075757575754</v>
      </c>
      <c r="N40" s="2">
        <f t="shared" si="8"/>
        <v>1.7208333333333332</v>
      </c>
      <c r="O40" s="2">
        <f t="shared" si="9"/>
        <v>0.96822916666666625</v>
      </c>
      <c r="P40" s="2">
        <f t="shared" si="10"/>
        <v>0.31597222222222143</v>
      </c>
    </row>
    <row r="41" spans="1:16" x14ac:dyDescent="0.3">
      <c r="A41" s="99" t="s">
        <v>23</v>
      </c>
      <c r="B41" s="18">
        <v>1495</v>
      </c>
      <c r="C41" s="42">
        <f t="shared" si="12"/>
        <v>50</v>
      </c>
      <c r="D41" s="93">
        <f t="shared" si="0"/>
        <v>3.112689393939394</v>
      </c>
      <c r="E41" s="94">
        <f t="shared" si="1"/>
        <v>3.3958333333333335</v>
      </c>
      <c r="F41" s="93">
        <f t="shared" si="2"/>
        <v>4.1744791666666661</v>
      </c>
      <c r="G41" s="95">
        <f t="shared" si="3"/>
        <v>5.4722222222222223</v>
      </c>
      <c r="H41" s="3">
        <f t="shared" si="4"/>
        <v>0.62291666666666667</v>
      </c>
      <c r="I41" s="49">
        <f t="shared" si="11"/>
        <v>3.7356060606060608</v>
      </c>
      <c r="J41" s="24">
        <f t="shared" si="5"/>
        <v>4.0187499999999998</v>
      </c>
      <c r="K41" s="94">
        <f t="shared" si="6"/>
        <v>4.7973958333333329</v>
      </c>
      <c r="M41" s="2">
        <f t="shared" si="7"/>
        <v>1.8789772727272722</v>
      </c>
      <c r="N41" s="2">
        <f t="shared" si="8"/>
        <v>1.5958333333333328</v>
      </c>
      <c r="O41" s="2">
        <f t="shared" si="9"/>
        <v>0.81718749999999984</v>
      </c>
      <c r="P41" s="2">
        <f t="shared" si="10"/>
        <v>0.14236111111111072</v>
      </c>
    </row>
    <row r="42" spans="1:16" ht="16.2" thickBot="1" x14ac:dyDescent="0.35">
      <c r="A42" s="100" t="s">
        <v>24</v>
      </c>
      <c r="B42" s="19">
        <v>1539</v>
      </c>
      <c r="C42" s="43">
        <f t="shared" si="12"/>
        <v>44</v>
      </c>
      <c r="D42" s="96">
        <f t="shared" si="0"/>
        <v>3.1960227272727271</v>
      </c>
      <c r="E42" s="97">
        <f t="shared" si="1"/>
        <v>3.4875000000000003</v>
      </c>
      <c r="F42" s="96">
        <f t="shared" si="2"/>
        <v>4.2890625</v>
      </c>
      <c r="G42" s="98">
        <f t="shared" si="3"/>
        <v>5.625</v>
      </c>
      <c r="H42" s="46">
        <f t="shared" si="4"/>
        <v>0.64124999999999999</v>
      </c>
      <c r="I42" s="50">
        <f t="shared" si="11"/>
        <v>3.8372727272727269</v>
      </c>
      <c r="J42" s="47">
        <f t="shared" si="5"/>
        <v>4.1287500000000001</v>
      </c>
      <c r="K42" s="97">
        <f>$B42/F$3/24+$D$2+$H42</f>
        <v>4.9303125000000003</v>
      </c>
      <c r="M42" s="2">
        <f t="shared" si="7"/>
        <v>1.7773106060606061</v>
      </c>
      <c r="N42" s="2">
        <f t="shared" si="8"/>
        <v>1.4858333333333329</v>
      </c>
      <c r="O42" s="2">
        <f t="shared" si="9"/>
        <v>0.68427083333333305</v>
      </c>
      <c r="P42" s="2">
        <f t="shared" si="10"/>
        <v>-1.0416666666666963E-2</v>
      </c>
    </row>
  </sheetData>
  <mergeCells count="4">
    <mergeCell ref="D1:G1"/>
    <mergeCell ref="D2:G2"/>
    <mergeCell ref="M1:P1"/>
    <mergeCell ref="I2:K2"/>
  </mergeCells>
  <phoneticPr fontId="3" type="noConversion"/>
  <pageMargins left="0.7" right="0.7" top="0.75" bottom="0.75" header="0.3" footer="0.3"/>
  <pageSetup orientation="portrait" r:id="rId1"/>
  <ignoredErrors>
    <ignoredError sqref="J4" formula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75B13-18B0-42A5-8A6A-10322A3FBF4F}">
  <dimension ref="A1:J42"/>
  <sheetViews>
    <sheetView workbookViewId="0">
      <selection activeCell="I13" sqref="I13"/>
    </sheetView>
  </sheetViews>
  <sheetFormatPr defaultRowHeight="15.6" x14ac:dyDescent="0.3"/>
  <cols>
    <col min="1" max="1" width="18.77734375" style="10" bestFit="1" customWidth="1"/>
    <col min="2" max="2" width="5.88671875" style="1" bestFit="1" customWidth="1"/>
    <col min="3" max="3" width="24.77734375" style="1" bestFit="1" customWidth="1"/>
    <col min="4" max="4" width="11.77734375" style="1" bestFit="1" customWidth="1"/>
    <col min="5" max="5" width="24.109375" style="1" bestFit="1" customWidth="1"/>
    <col min="6" max="6" width="15.21875" style="1" bestFit="1" customWidth="1"/>
    <col min="7" max="7" width="18.5546875" style="1" bestFit="1" customWidth="1"/>
    <col min="8" max="8" width="14.5546875" style="9" bestFit="1" customWidth="1"/>
    <col min="9" max="9" width="8.88671875" style="9"/>
    <col min="10" max="10" width="18.5546875" style="9" bestFit="1" customWidth="1"/>
    <col min="11" max="16384" width="8.88671875" style="9"/>
  </cols>
  <sheetData>
    <row r="1" spans="1:10" ht="16.2" thickBot="1" x14ac:dyDescent="0.35">
      <c r="E1" s="20"/>
      <c r="G1" s="16"/>
    </row>
    <row r="2" spans="1:10" ht="16.2" thickBot="1" x14ac:dyDescent="0.35">
      <c r="E2" s="22">
        <v>41483.416666666664</v>
      </c>
      <c r="F2" s="38"/>
      <c r="G2" s="21"/>
    </row>
    <row r="3" spans="1:10" ht="16.2" thickBot="1" x14ac:dyDescent="0.35">
      <c r="B3" s="5" t="s">
        <v>25</v>
      </c>
      <c r="C3" s="15" t="s">
        <v>40</v>
      </c>
      <c r="D3" s="15" t="s">
        <v>43</v>
      </c>
      <c r="E3" s="5" t="s">
        <v>48</v>
      </c>
      <c r="F3" s="14" t="s">
        <v>49</v>
      </c>
      <c r="G3" s="16"/>
    </row>
    <row r="4" spans="1:10" x14ac:dyDescent="0.3">
      <c r="A4" s="51" t="s">
        <v>36</v>
      </c>
      <c r="B4" s="27">
        <v>99</v>
      </c>
      <c r="C4" s="32">
        <v>41483.585416666669</v>
      </c>
      <c r="D4" s="28">
        <f>B4/((C4-$E$2)*24)</f>
        <v>24.444444443812063</v>
      </c>
      <c r="E4" s="35">
        <f t="shared" ref="E4:E23" si="0">$J$4-C4</f>
        <v>4.6923611111124046</v>
      </c>
      <c r="F4" s="39">
        <f t="shared" ref="F4:F23" si="1">C4-$E$2</f>
        <v>0.16875000000436557</v>
      </c>
      <c r="J4" s="23">
        <v>41488.277777777781</v>
      </c>
    </row>
    <row r="5" spans="1:10" x14ac:dyDescent="0.3">
      <c r="A5" s="52" t="s">
        <v>37</v>
      </c>
      <c r="B5" s="29">
        <v>180</v>
      </c>
      <c r="C5" s="33">
        <v>41483.736111111109</v>
      </c>
      <c r="D5" s="30">
        <f t="shared" ref="D5:D23" si="2">B5/((C5-$E$2)*24)</f>
        <v>23.478260869505799</v>
      </c>
      <c r="E5" s="36">
        <f t="shared" si="0"/>
        <v>4.5416666666715173</v>
      </c>
      <c r="F5" s="40">
        <f t="shared" si="1"/>
        <v>0.31944444444525288</v>
      </c>
    </row>
    <row r="6" spans="1:10" x14ac:dyDescent="0.3">
      <c r="A6" s="53" t="s">
        <v>38</v>
      </c>
      <c r="B6" s="29">
        <v>248</v>
      </c>
      <c r="C6" s="33">
        <v>41483.879861111112</v>
      </c>
      <c r="D6" s="30">
        <f t="shared" si="2"/>
        <v>22.308845577032283</v>
      </c>
      <c r="E6" s="36">
        <f t="shared" si="0"/>
        <v>4.3979166666686069</v>
      </c>
      <c r="F6" s="40">
        <f t="shared" si="1"/>
        <v>0.46319444444816327</v>
      </c>
    </row>
    <row r="7" spans="1:10" x14ac:dyDescent="0.3">
      <c r="A7" s="52" t="s">
        <v>39</v>
      </c>
      <c r="B7" s="29">
        <v>333</v>
      </c>
      <c r="C7" s="33">
        <v>41484.3125</v>
      </c>
      <c r="D7" s="30">
        <f t="shared" si="2"/>
        <v>15.488372092981324</v>
      </c>
      <c r="E7" s="36">
        <f t="shared" si="0"/>
        <v>3.9652777777810115</v>
      </c>
      <c r="F7" s="40">
        <f t="shared" si="1"/>
        <v>0.89583333333575865</v>
      </c>
    </row>
    <row r="8" spans="1:10" x14ac:dyDescent="0.3">
      <c r="A8" s="52" t="s">
        <v>41</v>
      </c>
      <c r="B8" s="29">
        <v>398</v>
      </c>
      <c r="C8" s="33">
        <v>41484.49722222222</v>
      </c>
      <c r="D8" s="30">
        <f t="shared" si="2"/>
        <v>15.3470437017903</v>
      </c>
      <c r="E8" s="36">
        <f t="shared" si="0"/>
        <v>3.7805555555605679</v>
      </c>
      <c r="F8" s="40">
        <f t="shared" si="1"/>
        <v>1.0805555555562023</v>
      </c>
    </row>
    <row r="9" spans="1:10" x14ac:dyDescent="0.3">
      <c r="A9" s="52" t="s">
        <v>42</v>
      </c>
      <c r="B9" s="29">
        <v>465</v>
      </c>
      <c r="C9" s="33">
        <v>41484.658333333333</v>
      </c>
      <c r="D9" s="30">
        <f t="shared" si="2"/>
        <v>15.6040268456132</v>
      </c>
      <c r="E9" s="36">
        <f t="shared" si="0"/>
        <v>3.6194444444481633</v>
      </c>
      <c r="F9" s="40">
        <f t="shared" si="1"/>
        <v>1.2416666666686069</v>
      </c>
    </row>
    <row r="10" spans="1:10" x14ac:dyDescent="0.3">
      <c r="A10" s="53" t="s">
        <v>10</v>
      </c>
      <c r="B10" s="29">
        <v>547</v>
      </c>
      <c r="C10" s="33">
        <v>41484.9</v>
      </c>
      <c r="D10" s="30">
        <f t="shared" si="2"/>
        <v>15.365168539285646</v>
      </c>
      <c r="E10" s="36">
        <f t="shared" si="0"/>
        <v>3.3777777777795563</v>
      </c>
      <c r="F10" s="40">
        <f t="shared" si="1"/>
        <v>1.4833333333372138</v>
      </c>
    </row>
    <row r="11" spans="1:10" x14ac:dyDescent="0.3">
      <c r="A11" s="52" t="s">
        <v>16</v>
      </c>
      <c r="B11" s="29">
        <v>622</v>
      </c>
      <c r="C11" s="33">
        <v>41485.408333333333</v>
      </c>
      <c r="D11" s="30">
        <f t="shared" si="2"/>
        <v>13.012552301242554</v>
      </c>
      <c r="E11" s="36">
        <f t="shared" si="0"/>
        <v>2.8694444444481633</v>
      </c>
      <c r="F11" s="40">
        <f t="shared" si="1"/>
        <v>1.9916666666686069</v>
      </c>
    </row>
    <row r="12" spans="1:10" x14ac:dyDescent="0.3">
      <c r="A12" s="25" t="s">
        <v>44</v>
      </c>
      <c r="B12" s="18">
        <v>703</v>
      </c>
      <c r="C12" s="33">
        <v>41485.618055555555</v>
      </c>
      <c r="D12" s="30">
        <f>B12/((C12-$E$2)*24)</f>
        <v>13.305993690841962</v>
      </c>
      <c r="E12" s="3">
        <f t="shared" si="0"/>
        <v>2.6597222222262644</v>
      </c>
      <c r="F12" s="40">
        <f t="shared" si="1"/>
        <v>2.2013888888905058</v>
      </c>
    </row>
    <row r="13" spans="1:10" x14ac:dyDescent="0.3">
      <c r="A13" s="25" t="s">
        <v>45</v>
      </c>
      <c r="B13" s="18">
        <v>745</v>
      </c>
      <c r="C13" s="33">
        <v>41485.765277777777</v>
      </c>
      <c r="D13" s="30">
        <f t="shared" si="2"/>
        <v>13.217031342393668</v>
      </c>
      <c r="E13" s="36">
        <f t="shared" si="0"/>
        <v>2.5125000000043656</v>
      </c>
      <c r="F13" s="40">
        <f t="shared" si="1"/>
        <v>2.3486111111124046</v>
      </c>
    </row>
    <row r="14" spans="1:10" x14ac:dyDescent="0.3">
      <c r="A14" s="54" t="s">
        <v>21</v>
      </c>
      <c r="B14" s="18">
        <v>791</v>
      </c>
      <c r="C14" s="33">
        <v>41485.911805555559</v>
      </c>
      <c r="D14" s="30">
        <f t="shared" si="2"/>
        <v>13.209017534062401</v>
      </c>
      <c r="E14" s="36">
        <f t="shared" si="0"/>
        <v>2.3659722222218988</v>
      </c>
      <c r="F14" s="40">
        <f t="shared" si="1"/>
        <v>2.4951388888948713</v>
      </c>
    </row>
    <row r="15" spans="1:10" x14ac:dyDescent="0.3">
      <c r="A15" s="25" t="s">
        <v>10</v>
      </c>
      <c r="B15" s="18">
        <v>849</v>
      </c>
      <c r="C15" s="33">
        <v>41486.143055555556</v>
      </c>
      <c r="D15" s="30">
        <f>B15/((C15-$E$2)*24)</f>
        <v>12.975038206811666</v>
      </c>
      <c r="E15" s="36">
        <f t="shared" si="0"/>
        <v>2.1347222222248092</v>
      </c>
      <c r="F15" s="40">
        <f t="shared" si="1"/>
        <v>2.726388888891961</v>
      </c>
    </row>
    <row r="16" spans="1:10" x14ac:dyDescent="0.3">
      <c r="A16" s="25" t="s">
        <v>42</v>
      </c>
      <c r="B16" s="18">
        <v>933</v>
      </c>
      <c r="C16" s="33">
        <v>41486.572916666664</v>
      </c>
      <c r="D16" s="30">
        <f t="shared" si="2"/>
        <v>12.316831683168317</v>
      </c>
      <c r="E16" s="36">
        <f t="shared" si="0"/>
        <v>1.7048611111167702</v>
      </c>
      <c r="F16" s="40">
        <f t="shared" si="1"/>
        <v>3.15625</v>
      </c>
    </row>
    <row r="17" spans="1:7" x14ac:dyDescent="0.3">
      <c r="A17" s="25" t="s">
        <v>41</v>
      </c>
      <c r="B17" s="18">
        <v>1000</v>
      </c>
      <c r="C17" s="33">
        <v>41486.759027777778</v>
      </c>
      <c r="D17" s="30">
        <f>B17/((C17-$E$2)*24)</f>
        <v>12.466237274039198</v>
      </c>
      <c r="E17" s="36">
        <f t="shared" si="0"/>
        <v>1.5187500000029104</v>
      </c>
      <c r="F17" s="40">
        <f t="shared" si="1"/>
        <v>3.3423611111138598</v>
      </c>
    </row>
    <row r="18" spans="1:7" x14ac:dyDescent="0.3">
      <c r="A18" s="25" t="s">
        <v>39</v>
      </c>
      <c r="B18" s="18">
        <v>1065</v>
      </c>
      <c r="C18" s="33">
        <v>41486.989583333336</v>
      </c>
      <c r="D18" s="30">
        <f t="shared" si="2"/>
        <v>12.419825072869436</v>
      </c>
      <c r="E18" s="36">
        <f t="shared" si="0"/>
        <v>1.2881944444452529</v>
      </c>
      <c r="F18" s="40">
        <f t="shared" si="1"/>
        <v>3.5729166666715173</v>
      </c>
    </row>
    <row r="19" spans="1:7" x14ac:dyDescent="0.3">
      <c r="A19" s="54" t="s">
        <v>38</v>
      </c>
      <c r="B19" s="18">
        <v>1150</v>
      </c>
      <c r="C19" s="33">
        <v>41487.265972222223</v>
      </c>
      <c r="D19" s="30">
        <f t="shared" si="2"/>
        <v>12.448132780071484</v>
      </c>
      <c r="E19" s="36">
        <f t="shared" si="0"/>
        <v>1.0118055555576575</v>
      </c>
      <c r="F19" s="40">
        <f t="shared" si="1"/>
        <v>3.8493055555591127</v>
      </c>
    </row>
    <row r="20" spans="1:7" x14ac:dyDescent="0.3">
      <c r="A20" s="25" t="s">
        <v>37</v>
      </c>
      <c r="B20" s="18">
        <v>1218</v>
      </c>
      <c r="C20" s="33">
        <v>41487.602083333331</v>
      </c>
      <c r="D20" s="30">
        <f>B20/((C20-$E$2)*24)</f>
        <v>12.125435540068281</v>
      </c>
      <c r="E20" s="36">
        <f t="shared" si="0"/>
        <v>0.67569444444961846</v>
      </c>
      <c r="F20" s="40">
        <f t="shared" si="1"/>
        <v>4.1854166666671517</v>
      </c>
    </row>
    <row r="21" spans="1:7" x14ac:dyDescent="0.3">
      <c r="A21" s="25" t="s">
        <v>36</v>
      </c>
      <c r="B21" s="18">
        <v>1299</v>
      </c>
      <c r="C21" s="33">
        <v>41487.786111111112</v>
      </c>
      <c r="D21" s="30">
        <f t="shared" si="2"/>
        <v>12.387158296238663</v>
      </c>
      <c r="E21" s="36">
        <f t="shared" si="0"/>
        <v>0.49166666666860692</v>
      </c>
      <c r="F21" s="40">
        <f t="shared" si="1"/>
        <v>4.3694444444481633</v>
      </c>
    </row>
    <row r="22" spans="1:7" x14ac:dyDescent="0.3">
      <c r="A22" s="25" t="s">
        <v>46</v>
      </c>
      <c r="B22" s="18">
        <v>1373</v>
      </c>
      <c r="C22" s="33">
        <v>41488.018750000003</v>
      </c>
      <c r="D22" s="30">
        <f>B22/((C22-$E$2)*24)</f>
        <v>12.430964237196996</v>
      </c>
      <c r="E22" s="36">
        <f t="shared" si="0"/>
        <v>0.25902777777810115</v>
      </c>
      <c r="F22" s="40">
        <f t="shared" si="1"/>
        <v>4.602083333338669</v>
      </c>
    </row>
    <row r="23" spans="1:7" ht="16.2" thickBot="1" x14ac:dyDescent="0.35">
      <c r="A23" s="26" t="s">
        <v>47</v>
      </c>
      <c r="B23" s="19">
        <v>1419</v>
      </c>
      <c r="C23" s="34">
        <v>41488.186805555553</v>
      </c>
      <c r="D23" s="31">
        <f t="shared" si="2"/>
        <v>12.39481729509348</v>
      </c>
      <c r="E23" s="37">
        <f t="shared" si="0"/>
        <v>9.0972222227719612E-2</v>
      </c>
      <c r="F23" s="41">
        <f t="shared" si="1"/>
        <v>4.7701388888890506</v>
      </c>
    </row>
    <row r="24" spans="1:7" x14ac:dyDescent="0.3">
      <c r="C24" s="24"/>
      <c r="D24" s="24"/>
      <c r="E24" s="24"/>
      <c r="G24" s="2"/>
    </row>
    <row r="25" spans="1:7" x14ac:dyDescent="0.3">
      <c r="C25" s="24"/>
      <c r="D25" s="24"/>
      <c r="E25" s="24"/>
      <c r="G25" s="2"/>
    </row>
    <row r="26" spans="1:7" x14ac:dyDescent="0.3">
      <c r="E26" s="24"/>
      <c r="G26" s="2"/>
    </row>
    <row r="27" spans="1:7" x14ac:dyDescent="0.3">
      <c r="E27" s="24"/>
      <c r="G27" s="2"/>
    </row>
    <row r="28" spans="1:7" x14ac:dyDescent="0.3">
      <c r="E28" s="24"/>
      <c r="G28" s="2"/>
    </row>
    <row r="29" spans="1:7" x14ac:dyDescent="0.3">
      <c r="E29" s="24"/>
      <c r="G29" s="2"/>
    </row>
    <row r="30" spans="1:7" x14ac:dyDescent="0.3">
      <c r="E30" s="24"/>
      <c r="G30" s="2"/>
    </row>
    <row r="31" spans="1:7" x14ac:dyDescent="0.3">
      <c r="E31" s="24"/>
      <c r="G31" s="2"/>
    </row>
    <row r="32" spans="1:7" x14ac:dyDescent="0.3">
      <c r="E32" s="24"/>
      <c r="G32" s="2"/>
    </row>
    <row r="33" spans="5:7" x14ac:dyDescent="0.3">
      <c r="E33" s="24"/>
      <c r="G33" s="2"/>
    </row>
    <row r="34" spans="5:7" x14ac:dyDescent="0.3">
      <c r="E34" s="24"/>
      <c r="G34" s="2"/>
    </row>
    <row r="35" spans="5:7" x14ac:dyDescent="0.3">
      <c r="E35" s="24"/>
      <c r="G35" s="2"/>
    </row>
    <row r="36" spans="5:7" x14ac:dyDescent="0.3">
      <c r="E36" s="24"/>
      <c r="G36" s="2"/>
    </row>
    <row r="37" spans="5:7" x14ac:dyDescent="0.3">
      <c r="E37" s="24"/>
      <c r="G37" s="2"/>
    </row>
    <row r="38" spans="5:7" x14ac:dyDescent="0.3">
      <c r="E38" s="24"/>
      <c r="G38" s="2"/>
    </row>
    <row r="39" spans="5:7" x14ac:dyDescent="0.3">
      <c r="E39" s="24"/>
      <c r="G39" s="2"/>
    </row>
    <row r="40" spans="5:7" x14ac:dyDescent="0.3">
      <c r="E40" s="24"/>
      <c r="G40" s="2"/>
    </row>
    <row r="41" spans="5:7" x14ac:dyDescent="0.3">
      <c r="E41" s="24"/>
      <c r="G41" s="2"/>
    </row>
    <row r="42" spans="5:7" x14ac:dyDescent="0.3">
      <c r="E42" s="24"/>
      <c r="G42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SCHEDULE</vt:lpstr>
      <vt:lpstr>2025</vt:lpstr>
      <vt:lpstr>2013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Simmonds</dc:creator>
  <cp:lastModifiedBy>Rob Simmonds</cp:lastModifiedBy>
  <dcterms:created xsi:type="dcterms:W3CDTF">2025-01-13T19:47:34Z</dcterms:created>
  <dcterms:modified xsi:type="dcterms:W3CDTF">2025-03-20T23:01:09Z</dcterms:modified>
</cp:coreProperties>
</file>